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mo\pub\User\IOGV25\4 - Отдел РК\07. КОЛЛЕГИАЛЬНЫЕ ОРГАНЫ\01. Инвестиционный совет\2025\250227 Заседание - утверждение доклада\Информационные материалы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ftn1" localSheetId="0">Лист1!#REF!</definedName>
    <definedName name="_ftn2" localSheetId="0">Лист1!#REF!</definedName>
    <definedName name="_ftnref1" localSheetId="0">Лист1!#REF!</definedName>
    <definedName name="_ftnref2" localSheetId="0">Лист1!#REF!</definedName>
    <definedName name="_xlnm._FilterDatabase" localSheetId="0" hidden="1">Лист1!$A$7:$L$113</definedName>
    <definedName name="_xlnm.Print_Area" localSheetId="0">Лист1!$A$1:$L$100</definedName>
  </definedNames>
  <calcPr calcId="152511"/>
</workbook>
</file>

<file path=xl/calcChain.xml><?xml version="1.0" encoding="utf-8"?>
<calcChain xmlns="http://schemas.openxmlformats.org/spreadsheetml/2006/main">
  <c r="J54" i="1" l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G16" i="1"/>
  <c r="J15" i="1"/>
  <c r="G15" i="1"/>
  <c r="J14" i="1"/>
  <c r="G14" i="1"/>
  <c r="J13" i="1"/>
  <c r="G13" i="1"/>
  <c r="J12" i="1"/>
  <c r="J11" i="1"/>
  <c r="J10" i="1"/>
  <c r="J9" i="1"/>
</calcChain>
</file>

<file path=xl/sharedStrings.xml><?xml version="1.0" encoding="utf-8"?>
<sst xmlns="http://schemas.openxmlformats.org/spreadsheetml/2006/main" count="748" uniqueCount="374">
  <si>
    <t>Приложение 5</t>
  </si>
  <si>
    <t xml:space="preserve">Таблица 2. Информация о достижении показателей, установленных в "дорожной карте" субъекта Российской Федерации на 31.12.2024 </t>
  </si>
  <si>
    <t>Субъект Российской Федерации:</t>
  </si>
  <si>
    <t>Мурманская область</t>
  </si>
  <si>
    <t>№</t>
  </si>
  <si>
    <t>Наименование рынка (направления системного мероприятия)</t>
  </si>
  <si>
    <t>Наименование показателя</t>
  </si>
  <si>
    <t>Единицы измерения</t>
  </si>
  <si>
    <t>Исходное значение Показателя в 2023 году (фактическое значение на 31.12.2023)</t>
  </si>
  <si>
    <t>Целевое значение Показателя, установленное в плане мероприятий ("дорожной карте") по содействию развитию конкуренции в Мурманской области в отчетном периоде (году)
 2024 год (на 31.12.2024)</t>
  </si>
  <si>
    <t>Фактическоезначение на 31.12.2024</t>
  </si>
  <si>
    <r>
      <t xml:space="preserve">Источник данных для расчета Показателя 
</t>
    </r>
    <r>
      <rPr>
        <i/>
        <sz val="10"/>
        <color theme="1"/>
        <rFont val="Times New Roman"/>
      </rPr>
      <t>(с указанием ссылки на страницу в сети "Интернет", где предоставлена соответствующая информация (при наличии)</t>
    </r>
  </si>
  <si>
    <r>
      <t xml:space="preserve">Методика расчета Показателя 
</t>
    </r>
    <r>
      <rPr>
        <i/>
        <sz val="10"/>
        <color theme="1"/>
        <rFont val="Times New Roman"/>
      </rPr>
      <t>(в случае, если используется составной показатель, для расчета значений которого используются несколько иных (стандартных) показателей)</t>
    </r>
  </si>
  <si>
    <t>Удовлетворенность потребителей качеством товаров, работ и услуг на рынках Мурманской области о состоянии ценовой конкуренции, процентов</t>
  </si>
  <si>
    <t>Удовлетворенность предпринимателей действиями органов власти региона, процентов</t>
  </si>
  <si>
    <t>ИО МО, предоставляющий информацию</t>
  </si>
  <si>
    <t>Рынок услуг по транспортированию твердых коммунальных отходов (ТКО)</t>
  </si>
  <si>
    <t>Объем твердых коммунальных отхо-дов, транспортируемых организациями частных форм собственности (негосу-дарственными и немуниципальными организациями) и не аффилированными с региональным оператором по обра-щению с твердыми коммунальными отходами</t>
  </si>
  <si>
    <t>%</t>
  </si>
  <si>
    <t>Данные количества образования ТКО (включая КГО, а также отходы нежилого фонда) в населенных пунктах Мурманской области представлены согласно Территориальной схеме обращения с отходами, в том числе ТКО, Мурманской области, утвержденной постановлением Правительства Мурманской области от 07.10.2016 № 492-ПП/10. В 2024 году транспортирование ТКО осуществляло 5 организаций частной формы собственности. Также отчетность регионального оператора по обращению с ТКО, конкурсная документация торгов в форме аукциона на право заключения догово-ров на оказание услуг по транспортированию ТКО</t>
  </si>
  <si>
    <t>Методика по расчету ключевого показателя развития конкуренции на рынке транспортирования твердых коммунальных отходов в субъектах Российской Федерации, утвержденная приложением № 25 к приказу Федеральной антимонопольной службы от 29.08.2018 № 1232/18 «Об утверждении Методик по расчету ключевых показателей развития конкуренции в отраслях экономики в субъектах Российской Федерации»</t>
  </si>
  <si>
    <t>Министерство энергетики и жилищно-коммунального хозяйства Мурманской области</t>
  </si>
  <si>
    <t>Рынок электроэнергетики (производство электроэнергии на розничном рынке)</t>
  </si>
  <si>
    <t>Доля организаций частной формы соб-ственности, осуществляющих деятель-ность по производству электроэнергии на розничном рынке</t>
  </si>
  <si>
    <t>Стандарты раскрытия информации участниками оптового и розничного рынков электрической энергии</t>
  </si>
  <si>
    <t>Методика по расчету ключевого показателя развития конкуренции на рынке производства электрической энергии, утвержденная приложением № 30 к приказу Федеральной антимонопольной службы от 29.08.2018 № 1232/18 «Об утверждении Методик по расчету ключевых показателей развития конкуренции в отраслях экономики в субъектах Российской Федерации»</t>
  </si>
  <si>
    <t>Рынок электроэнергетики (купля-продажа на розничном рынке)</t>
  </si>
  <si>
    <t>Доля организаций частной формы соб-ственности, осуществляющих деятель-ность по купле-продаже электроэнер-гии (энергосбытовую деятельность) на розничном рынке</t>
  </si>
  <si>
    <t>Методика по расчету ключевого показателя развития конкуренции на рынке купли-продажи электрической энергии, утвержденная приложением № 29 к приказу Федеральной антимонопольной службы от 29.08.2018 № 1232/18 «Об утверждении Методик по расчету ключевых показателей развития конкуренции в отраслях экономики в субъектах Российской Федерации»</t>
  </si>
  <si>
    <t>Рынок теплоснабжения (производ-ство тепловой энергии)</t>
  </si>
  <si>
    <t>Доля организаций частной формы соб-ственности в сфере теплоснабжения (производство тепловой энергии)</t>
  </si>
  <si>
    <t>Отчетные данные организаций в сфере производства тепловой энергии</t>
  </si>
  <si>
    <t>Методика по расчету ключевого показателя развития конкуренции на рынке производства тепловой энергии, утвержденная приложением № 24 к приказу Федеральной антимонопольной службы от 29.08.2018 № 1232/18 «Об утверждении Методик по расчету ключевых показателей развития конкуренции в отраслях экономики в субъектах Российской Федерации»</t>
  </si>
  <si>
    <t>Рынок оказания услуг по перевозке пассажиров автомобильным транспортом по муниципальным маршрутам регулярных перевозок</t>
  </si>
  <si>
    <t>Доля услуг (работ) по перевозке пас-сажиров автомобильным транспортом по муниципальным маршрутам регу-лярных перевозок, оказываемых (вы-полненных) организациями частной формы собственности</t>
  </si>
  <si>
    <t>Данные из автоматизированной системы учета и оплаты проезда пассажиров и перевозки багажа на автомобильном и наземном электрическом транспорте общего пользования</t>
  </si>
  <si>
    <t>100-(50546/49127858)*100%</t>
  </si>
  <si>
    <t>Министерство транспорта и дорожного хозяйства Мурманской области</t>
  </si>
  <si>
    <t>Рынок оказания услуг по перевозке пассажиров автомобильным транспортом по межмуниципальным маршрутам регулярных перевозок</t>
  </si>
  <si>
    <t>Доля услуг (работ) по перевозке пас-сажиров автомобильным транспортом по межмуниципальным маршрутам регулярных перевозок, оказываемых (выполненных) организациями частной формы собственности</t>
  </si>
  <si>
    <t>(5747036/5747036)*100%</t>
  </si>
  <si>
    <t>Рынок дорожной деятельности (за исключением проектирования)</t>
  </si>
  <si>
    <t>Доля организаций частной формы соб-ственности в сфере дорожной деятель-ности (за исключением проектирова-ния)</t>
  </si>
  <si>
    <t>не менее 80,00</t>
  </si>
  <si>
    <t>Открытые данные ГИС ЕИС</t>
  </si>
  <si>
    <t>(29/29)</t>
  </si>
  <si>
    <t>Рынок оказания услуг по перевозке пассажиров и багажа легковым такси на территории субъекта Российской Федерации</t>
  </si>
  <si>
    <t>Доля организаций частной формы соб-ственности в сфере оказания услуг по перевозке пассажиров и багажа легко-вым такси на территории субъекта Рос-сийской Федерации</t>
  </si>
  <si>
    <t>Данные ГИС ТАКСИ</t>
  </si>
  <si>
    <t>(156/156)</t>
  </si>
  <si>
    <t>Рынок услуг среднего профессионального образования</t>
  </si>
  <si>
    <t>Доля детей, получающих образование в организациях частной формы собственности, от общего числа детей, получающих образование</t>
  </si>
  <si>
    <t>ведомственный мониторинг формы статистического наблюдения СПО-1</t>
  </si>
  <si>
    <t>Ч/О*100 %
О- общая численность обучающихся, которым в отчетном периоде были оказаны услуги СПО всеми образовательными организациями, реализующими основные профессиональные образовательные программы - образовательные программы СПО (за исключением хозяйствующих субъектов с долей участия Российской Федерации более 50%, федеральных государственных унитарных предприятий, государственных корпораций, государственных компаний, федеральных бюджетных учреждений, федеральных автономных учреждений, федеральных казенных учреждений).
Ч - численность обучающихся, которым в отчетном периоде были оказаны услуги СПО частными образовательными организациями (в том числе их филиалами), реализующими основные профессиональные образовательные программы - образовательные программы СПО.
Численность студентов в государственных областных ПОО по состоянию на 01.10.2023 составила 13932  человека, в частных ОО - 993 человека, показатель равен 
1 163/(1 3872+1 163)*100 % = 7,7 %.</t>
  </si>
  <si>
    <t>Министерство образования и науки Мурманской области</t>
  </si>
  <si>
    <t>Количество действующих организаций (в том числе филиалов) частной формы собственности, оказывающих образо-вательные услуги в сфере среднего профессионального образования</t>
  </si>
  <si>
    <t>ед.</t>
  </si>
  <si>
    <t>ведомственный мониторинг Министерства образования и науки Мурманской области</t>
  </si>
  <si>
    <t>В 2024/2025 учебном году услуги в сфере среднего профессионального образования в регионе оказывают 5 негосударственных организаций (ПОЧУ «Мурманский кооперативный техникум», ЧПОУ «Колледж предпринимательства и права», Мурманский филиал ПОУ «Уральский региональный колледж», АНО СПО «Мурманский колледж цифровых профессий «Синергия», Северо-Западный институт (филиал) Автономной некоммерческой организации высшего образования Московского гуманитарно-экономического университета). Показатель достигнут</t>
  </si>
  <si>
    <t>Рынок психолого-педагогического сопровождения детей с ограниченными возможностями здоровья (ОВЗ)</t>
  </si>
  <si>
    <t>Доля организаций частной формы собственности в сфере услуг психолого-педагогического сопровождения детей с ограниченными возможностями здоровья</t>
  </si>
  <si>
    <t>Предоставляют услуги психолого-педагогического сопровождения детей с ОВЗ 17 Служб ранней помощи в ДОО, 3 ЦППМСП, 4 НКО, т.е. всего 24 организации.«Доля организаций частной формы собственности в сфере услуг психолого-педагогического сопровождения детей с ограниченными возможностями здоровья, процентов» составляет 4:24 * 100 % = 16,6 %</t>
  </si>
  <si>
    <t>Доля детей с ограниченными возможностями здоровья (в возрасте до 3 лет), получающих услуги ранней диагно-стики, социализации и реабилитации в частных организациях сферы услуг психолого-педагогического сопровождения детей, в общей численности детей с ограниченными возможностями здоровья (в возрасте до 3 лет), получающих услуги ранней диагностики, социализации и реабилитации</t>
  </si>
  <si>
    <t>За отчетный период в службы ранней помощи Мурманской области обратились 476 семей с детьми,  частными организациями оказана помощь 78 детям с ОВЗ. Доля детей с ограниченными возможностями здоровья (в возрасте до 3 лет), получающих услуги ранней диагностики, социализации и реабилитации в частных организациях сферы услуг психолого-педагогического сопровождения детей, в общей численности детей с ограниченными возможностями здоровья (в возрасте до 3 лет), получающих услуги ранней диагностики, социализации и реабилитации» составляет 78:554  *100 % = 14 %,</t>
  </si>
  <si>
    <t>Рынок психолого-педагогического сопровождения детей с ограниченными возможностями здоровья (ОВЗ)
(п. 10.3 Раздела II ДК)</t>
  </si>
  <si>
    <t>Проведение мониторинга и систематизация данных о количестве негосу-дарственных организаций, оказывающих психолого-педагогическое сопровождение детей с ОВЗ, и объемах их деятельности</t>
  </si>
  <si>
    <t>шт.</t>
  </si>
  <si>
    <t>В 2024 году данный вид услуг предоставляли:
- Мурманская региональная общественная организация «Заполярье без сирот»;
- Мурманская региональная общественная организация поддержки семьи «Северянка»;
- Мурманская региональная общественная организация семей с детьми «Семейный очаг»;
- Центр психологической поддержки «Семья», г. Полярные Зори</t>
  </si>
  <si>
    <t>Рынок услуг дополнительного образования детей</t>
  </si>
  <si>
    <t>Доля организаций частной формы собственности в сфере услуг дополнительного образования детей</t>
  </si>
  <si>
    <t>АИС "ПФДО"             
https://51.pfdo.ru</t>
  </si>
  <si>
    <t>приложение № 10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</t>
  </si>
  <si>
    <t>Рынок услуг дополнительного образования детей
(п. 11.1 Раздела II ДК)</t>
  </si>
  <si>
    <t>Темп роста числа негосударственных организаций и индивидуальных предпринимателей, имеющих лицензию на реализацию про-грамм дополнительного об-разования детей, 20% ежегодно  (приказ Министерства образования и науки Мурманской области о вы-даче/продлении лицензии)</t>
  </si>
  <si>
    <t>Фактическое значение</t>
  </si>
  <si>
    <t>Рынок услуг дополнительного образования детей
(п. 11.2 Раздела II ДК)</t>
  </si>
  <si>
    <t>Рост числа негосударственных организаций и индивидуальных предпринимателей, получивших субсидии из областного и местных бюджетов на предоставление услуг по реализации дополнительных общеобра-зовательных общеразвивающих программ, 20% ежегодно  (соглашение о предоставлении субсидии)</t>
  </si>
  <si>
    <t>Рынок услуг дополнительного образования детей
(п. 11.3 Раздела II ДК)</t>
  </si>
  <si>
    <t>Доля детей Мурманской области 5-17 лет включи-тельно, проживающих на территории Мурманской области, охваченных системой персонифицированного финансирования дополни-тельного образования детей</t>
  </si>
  <si>
    <t>АИС "ПФДО"             https://51.pfdo.ru</t>
  </si>
  <si>
    <t>Рынок услуг дополнительного образования детей
(п. 11.4 Раздела II ДК)</t>
  </si>
  <si>
    <t>Проведение мероприятий информационно-разъяснительной кампании в процессе работы в системе персонифицированного дополнитель-ного образования</t>
  </si>
  <si>
    <t>Рынок услуг детского отдыха и оздоровления</t>
  </si>
  <si>
    <t>Доля организаций отдыха и оздоровления детей частной формы собственности</t>
  </si>
  <si>
    <t xml:space="preserve">приложение № 9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
Расчет показателя:
В период детской оздоровительной кампании организованными формами отдыха охвачено 24058 детей, из них 4370 ребенок отдохнул на базе организаций частной формы отдыха;                                                                                                                    4370 : 24058  х 100 % = 18,2 % </t>
  </si>
  <si>
    <t>Рынок медицинских услуг</t>
  </si>
  <si>
    <t>Доля организаций частной формы собственности в сфере оказания медицинских услуг</t>
  </si>
  <si>
    <t>счета на оплату медицинской помощи за 2024 год</t>
  </si>
  <si>
    <t>приложение № 2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</t>
  </si>
  <si>
    <t>Министерство здравоохранения Мурманской области</t>
  </si>
  <si>
    <t>Доля субъектов малого и среднего предпринимательства в сфере оказания медицинских услуг</t>
  </si>
  <si>
    <t>информация с сайта Федеральной налоговой службы</t>
  </si>
  <si>
    <t>Расчет: 16/24*100=67%</t>
  </si>
  <si>
    <t xml:space="preserve">Рынок услуг розничной торговли лекарственными препаратами, медицинскими изделиями </t>
  </si>
  <si>
    <t>Доля организаций частной формы собственности в сфере услуг розничной торговли лекарственными препаратами, медицинскими изделиями</t>
  </si>
  <si>
    <t>Единый реестр лицензий  https://roszdravnadzor.gov.ru/services/licenses</t>
  </si>
  <si>
    <t>приложение № 1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</t>
  </si>
  <si>
    <t xml:space="preserve">Рынок строительства </t>
  </si>
  <si>
    <t>Доля организаций частной формы собственности в объеме выполненных работ по виду экономической деятельности «Строительство»</t>
  </si>
  <si>
    <t xml:space="preserve"> -</t>
  </si>
  <si>
    <t>Министерство градостроительства и благоустройства Мурманской области</t>
  </si>
  <si>
    <t>Рынок выполнения работ по благоустройству городской среды</t>
  </si>
  <si>
    <t>Доля организаций частной формы собственности в сфере выполнения работ по благоустройству городской среды</t>
  </si>
  <si>
    <t>-</t>
  </si>
  <si>
    <t>Рынок архитектурно-строительного проектирования</t>
  </si>
  <si>
    <t>Доля организаций частной формы собственности в сфере архитектурно-строительного проектирования</t>
  </si>
  <si>
    <t>Сфера наружной рекламы</t>
  </si>
  <si>
    <t>Доля организаций частной формы соб-ственности в сфере наружной рекламы</t>
  </si>
  <si>
    <t>Доля рекламных конструкций, уста-новленных в соответствии с действую-щими разрешениями</t>
  </si>
  <si>
    <t>Рынок торговли</t>
  </si>
  <si>
    <t>Доля нестационарных торговых объектов и торговых мест под них по отношению к 2020 году</t>
  </si>
  <si>
    <t>Данные органов местного самоуправления</t>
  </si>
  <si>
    <t xml:space="preserve">методика Министерства развития Арктики и экономики Мурманской области (кол-во НТО (в том числе мобильных), размещенных на территории  мун. обр. на  основании разрешений или договоров (иное), выданных ОМСУ по состоянию на 31 декабря ежегодно (ед.) </t>
  </si>
  <si>
    <t>Министерство развития Арктики и экономики Мурманской области</t>
  </si>
  <si>
    <t>Рынок нефтепродуктов</t>
  </si>
  <si>
    <t>Доля организаций частной формы собственности на рынке нефтепродуктов</t>
  </si>
  <si>
    <t>100                       (оценка)</t>
  </si>
  <si>
    <t>Результаты исследования состояния конкуренции на товарных рынках розничной реализации автомобильных бензинов и дизельного топлива УФАС по МО (второе полугодие)</t>
  </si>
  <si>
    <t xml:space="preserve">приложение № 31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 </t>
  </si>
  <si>
    <t>Рынок оказания услуг по ремонту автотранспортных средств</t>
  </si>
  <si>
    <t>Доля организаций частной формы собственности в сфере оказания услуг по ремонту автотранспортных средств</t>
  </si>
  <si>
    <t xml:space="preserve">Данные реестра субъектов малого и среднего предпринимательства Федеральной налоговой службы </t>
  </si>
  <si>
    <t xml:space="preserve">приложение № 39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 </t>
  </si>
  <si>
    <t>Рынок легкой промышленности</t>
  </si>
  <si>
    <t>Доля организаций частной формы собственности в сфере легкой промышленности</t>
  </si>
  <si>
    <t xml:space="preserve">приложение № 35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 </t>
  </si>
  <si>
    <t>Рынок социальных услуг</t>
  </si>
  <si>
    <t>Доля негосударственных организаций социального обслуживания, предоставляющих социальные услуги</t>
  </si>
  <si>
    <t>https://minsoc.gov-murman.ru/activities/social_services_fed_law/reestr_soc_service_providers/</t>
  </si>
  <si>
    <t xml:space="preserve">(Кн / Ко)*100              
Кн - количество негосударственных поставщиков социальных услуг, включенных в реестр поставщиков социальных услуг,   Ко-  общее количество  поставщиков социальных услуг, включенных в реестр </t>
  </si>
  <si>
    <t>Министерство труда и социального развития Мурманской области</t>
  </si>
  <si>
    <t>Доля граждан, получивших социальные услуги у негосударственных организаций социального обслуживания, включенных в Реестр поставщиков социальных услуг Мурманской области, но не участвующих в выполнении государственного задания, от общей численности граждан, получивших услуги в организациях социального обслуживания</t>
  </si>
  <si>
    <t>https://minsoc.gov-murman.ru/activities/social_services_fed_law/informatsionno-razyasnitelnaya-rabota.php</t>
  </si>
  <si>
    <t>(Чпн / Чпо)*100              
Чпн - численность получателей социальных услуг, получивших услуги у негосударственных поставщиков,  Чпо - общая численность получателей социальных услуг, получивших услуги у поставщиков социальных услуг</t>
  </si>
  <si>
    <t>Рынок социальных услуг
(п. 24.1 Раздела II ДК)</t>
  </si>
  <si>
    <t>Размещение информации о деятельно-сти негосударственных поставщиков социальных услуг на официальном сайте Министерства труда и социаль-ного развития Мурманской области</t>
  </si>
  <si>
    <t>https://minsoc.gov-murman.ru/news/news/526270/?sphrase_id=6602500
https://minsoc.gov-murman.ru/news/news/518082/?sphrase_id=6602506 
https://minsoc.gov-murman.ru/news/news/538296/?sphrase_id=6602512 https://minsoc.gov-murman.ru/news/news/533531/?sphrase_id=6602512 https://minsoc.gov-murman.ru/news/news/526270/?sphrase_id=6602512 https://minsoc.gov-murman.ru/news/news/536079/?sphrase_id=6602519 https://minsoc.gov-murman.ru/news/news/531550/?sphrase_id=6602519 https://minsoc.gov-murman.ru/news/news/529425/?sphrase_id=6602520 https://minsoc.gov-murman.ru/news/news/525880/?sphrase_id=6602526 https://minsoc.gov-murman.ru/news/news/522090/?sphrase_id=6602526</t>
  </si>
  <si>
    <t>Рынок социальных услуг
(п. 24.2 Раздела II ДК)</t>
  </si>
  <si>
    <t>Методическое и консультативное сопровождение негосударственных организаций и индивидуальных предпринимателей, осуществляющих деятельность в сфере социального обслуживания, по вопросам предоставления социальных услуг, включения в региональный реестр поставщиков социальных услуг, по-лучения компенсации затрат за оказанные социальные услуги</t>
  </si>
  <si>
    <t>не менее 10</t>
  </si>
  <si>
    <t>Ведомственные данные</t>
  </si>
  <si>
    <t>Рынок социальных услуг
(п. 24.3 Раздела II ДК)</t>
  </si>
  <si>
    <t>Организация работы с государственными учреждениями по вовлечению свободных помещений государственной областной собственности в хозяйственный оборот посредством сотрудничества с негосударственными организациями, индивидуальными предпринимателями в социальной сфере</t>
  </si>
  <si>
    <t xml:space="preserve">не менее 1 </t>
  </si>
  <si>
    <t>Рынок кадастровых и землеустроительных работ</t>
  </si>
  <si>
    <t>Доля организаций частной формы соб-ственности в сфере кадастровых и зем-леустроительных работ</t>
  </si>
  <si>
    <t>учитываются статистические данные и данные организаций, деятельность которых осуществляетс в данной сферы</t>
  </si>
  <si>
    <t>V ключевой показатель = V n / V o  *100, где:
V n - общий объем выручки организаций частной формы собственности, под которыми понимаются хозяйствующие субъекты, совокупная доля участия в которых Российской Федерации, субъекта Российской Федерации, муниципального образования отсутствует или составляет не более 50 %; 
V o - общий объем выручки всех хозяйствующих субъектов данного рынка (за исключением хозяйствующих субъектов с долей участия Российской Федерации более 50 %, ФГУПов, ФБУ, государственных корпораций, государственных компаний, федеральных автономных учреждений, федеральных казенных учреждений).
V = 24513,16 тыс. руб. / 28065,56 тыс. руб. *100 = 87,34 %.</t>
  </si>
  <si>
    <t>Министерство имущественных отношений Мурманской области</t>
  </si>
  <si>
    <t>Рынок выполнения работ по содержанию и текущему ремонту общего имущества собственников помещений в многоквартирном доме</t>
  </si>
  <si>
    <t>Доля организаций частной формы собственности в сфере выполнения работ по содержанию и текущему ремонту общего имущества собственников по-мещений в многоквартирном доме</t>
  </si>
  <si>
    <t>реестр лицензиц Мурманской области, ГИС ЖКХ</t>
  </si>
  <si>
    <t>всего лиц, осуществляющи данный вид деятельности в МО 408, из них муниципальной/государственной собственности - 10.</t>
  </si>
  <si>
    <t>Министерство государственного  жилищного и строительного надзора Мурманской области</t>
  </si>
  <si>
    <t>Рынок агропромышленного комплекса</t>
  </si>
  <si>
    <t>Количество субъектов малого и среднего предпринимательства, включая крестьянские (фермерские) хозяйства и сельскохозяйственные кооперативы, получивших субсидии</t>
  </si>
  <si>
    <t xml:space="preserve">Данные ведомственного учета </t>
  </si>
  <si>
    <t>Количество предприятий АПК (МСП) и К(Ф)Х, получивших господдержку</t>
  </si>
  <si>
    <t>Министерство природных ресурсов, экологии и рыбного хозяйства Мурманской области</t>
  </si>
  <si>
    <t>Рынок добычи общераспространенных полезных ископаемых (ОПИ) на участках недр местного значения</t>
  </si>
  <si>
    <t>Доля организаций частной формы собственности в сфере добычи общераспространенных полезных ископаемых на участках недр местного значения</t>
  </si>
  <si>
    <t>93,5 (оценочно)</t>
  </si>
  <si>
    <t>Методика расчета Показателя 
утверждена приказом Федеральной Антимонопольной Службы от 29.08.2018 № 1232/18</t>
  </si>
  <si>
    <t>Рынок племенного животноводства</t>
  </si>
  <si>
    <t>Доля организаций частной формы собственности на рынке племенного животноводства</t>
  </si>
  <si>
    <t>Оперативная информация и данные Государственного племенного регистра</t>
  </si>
  <si>
    <t>Рынок вылова водных биоресурсов</t>
  </si>
  <si>
    <t>Доля организаций частной формы собственности на рынке вылова водных биоресурсов</t>
  </si>
  <si>
    <t>Оперативная информация о вылове водных биоресурсов, представляемая Центром системы мониторинга рыболовства и связи.</t>
  </si>
  <si>
    <t>Объем добычи (вылова) рыбы, других водных биоресурсов, за исключением изъятия объектов товарной аквакультуры (товарного рыбоводства), организациями частной формы собственности в общем объеме добычи (вылова) организациями государственной (региональной), муниципальной и частной форм собственности</t>
  </si>
  <si>
    <t>Рынок переработки водных биоресурсов</t>
  </si>
  <si>
    <t>Доля организаций частной формы собственности на рынке переработки водных биоресурсов</t>
  </si>
  <si>
    <t>Статистическая работа «Производство важнейших видов промышленной продукции» (код Мурманстата – 031644067)</t>
  </si>
  <si>
    <t>Объем (доля) продукции, произведенной из водных биоресурсов организациями частной формы собственности, в общем объеме произведенной продукции организациями государственной (региональной), муниципальной и частной форм собственности</t>
  </si>
  <si>
    <t>Рынок товарной аквакультуры</t>
  </si>
  <si>
    <t>Доля организаций частной формы собственности на рынке товарной аквакультуры</t>
  </si>
  <si>
    <t>Форма ПР «Сведения о производстве (выращивании) продукции промышленного рыбоводства (аквакультуры)», утвержденная приказом Министерства сельского хозяйства Российской Федерации от 2 апреля 2008 года № 189 «О регламенте предоставления информации в системы государственного информационного обеспечения в сфере сельского хозяйства»</t>
  </si>
  <si>
    <t>Объем изъятия объектов товарной аквакультуры (товарного рыбоводства), с распределением на объем изъятия хозяйствующих субъектов частного сектора и объем изъятия хозяйствующих субъектов с государственным или муниципальным участием</t>
  </si>
  <si>
    <t>Рынок внутреннего и въездного туризма</t>
  </si>
  <si>
    <t>Объем туристского потока в Мурманской области</t>
  </si>
  <si>
    <t>тыс. чел.</t>
  </si>
  <si>
    <t>Ежемесячный мониторинг органов местного самоуправления. Официальные статистические данные будут представлены Ростатом в июле следующего года за отчетным</t>
  </si>
  <si>
    <t xml:space="preserve">От = Х1+Х2+Х3+Х4,
где Х2 = Х1*0,36
Досчет, определенный   в соответствии с маркетинговой справкой о перспективах развития туристского потенциала Мурманской области, подготовленной ФАО ФГОУ ВПО Санкт-Петербургский государственный университет.
2019 год (с данными ПУ ФСБ и Мурманстата):
- Х1 =… тыс. чел. (Мурманстат, код работы 041941114 - Деятельность коллективных средств размещения в Мурманской области); 
- Х2 = … тыс. чел. (...х0,36)
- Х3= 0 тыс. чел. (пассажиры и члены команды круизных лайнеров); 
- Х4= 0тыс. чел. (сайт Росатомфлота, 0 рейсов х 120 пассажиров)
Иностранные туристы: 
размещено в КСР + не в КСР х 36%) = общее кол-во размещенных человек + (круизы) + (Северный полюс) = общее кол-во туристов в регионе 
</t>
  </si>
  <si>
    <t>Комитет по туризму Мурманской области</t>
  </si>
  <si>
    <t>Рынок услуг связи, в том числе широко-полосного доступа к информационно-телекоммуникаци-онной сети Интернет</t>
  </si>
  <si>
    <t>Доля организаций частной формы собственности в сфере оказания услуг по предоставлению широкополосного доступа к информационно-телекоммуникационной сети Интернет</t>
  </si>
  <si>
    <t>Наиболее значимые инфраструктурные объекты, находящиеся в государственной или муниципальной собственности, которые могут быть интересными с точки зрения размещения средств и сооружений связи, уже используются операторами связи для указанных целей. Повышение качества услуг для потребителей осуществляется за счет модернизации действующих объектов связи хозяйствующими субъектами.</t>
  </si>
  <si>
    <t>Показатель не изменился по сравнению с исходным значением</t>
  </si>
  <si>
    <t>Министерство цифрового развития Мурманской области</t>
  </si>
  <si>
    <t>Развитие конкурентоспособности товаров, работ, услуг субъектов малого и среднего предпринимательства (пп. "а" п. 30)</t>
  </si>
  <si>
    <t>Количество субъектов малого и среднего предпринимательства (включая индивидуальных пред-принимателей) в расчете на 1 тыс. человек населения</t>
  </si>
  <si>
    <t>40,2
(оценка)</t>
  </si>
  <si>
    <t>Единый реестр субъектов МСП
https://rmsp.nalog.ru/statistics.html?statDate=&amp;level=0&amp;fo=2&amp;ssrf=51
Мурманскстат</t>
  </si>
  <si>
    <t>Чсмсп/Чнас*1000, где
Чсмп-количество субъектов МСП
Чнас-численность населения Мурманской области</t>
  </si>
  <si>
    <t>Обеспечение прозрачности и доступности закупок товаров, работ, услуг, осуществляемых с использованием конкурентных способов определения поставщиков (подрядчиков, исполнителей) (пп. "б" п. 30)</t>
  </si>
  <si>
    <t>Среднее количество участников закупок «малого объема», осу-ществленных на региональной торговой площадке</t>
  </si>
  <si>
    <t>не менее 2</t>
  </si>
  <si>
    <t>Ведомственный отчет</t>
  </si>
  <si>
    <t>Комитет по конкурентной политике Мурманской области</t>
  </si>
  <si>
    <t>Доля закупок, участниками которых являются только субъекты малого предпринимательства и социально ориентированные некоммерческие организации, в сфере государственного и муниципального заказа</t>
  </si>
  <si>
    <t>не менее 30</t>
  </si>
  <si>
    <t>Результаты мониторинга</t>
  </si>
  <si>
    <t>Обеспечение прозрачности и доступности закупок товаров, работ, услуг, осуществляемых с использованием конкурентных способов определения поставщиков (подрядчиков, исполнителей) (пп. "б" п. 30) (пп. 2.2 Раздела IV ДК)</t>
  </si>
  <si>
    <t>Проведение обучающих мероприятий (семинаров, вебинаров, обучений, рабочих совещаний, разработанных методических рекомендаций) для участников закупочного процесса</t>
  </si>
  <si>
    <t>не менее 4</t>
  </si>
  <si>
    <t>https://goszakaz.gov-murman.ru/news/training_webinars/509801/
https://goszakaz.gov-murman.ru/news/training_webinars/517910/
https://goszakaz.gov-murman.ru/news/training_webinars/517423/
https://goszakaz.gov-murman.ru/news/training_webinars/531391/</t>
  </si>
  <si>
    <t>Увеличение объема закупок отдельных видов юридических лиц, участниками которых являются только субъекты малого и среднего предпринимательства (пп. "в" п. 30)</t>
  </si>
  <si>
    <t>Доля закупок отдельных видов юридических лиц, участниками которых являются только субъекты малого и среднего предпринимательства</t>
  </si>
  <si>
    <t>не менее 25</t>
  </si>
  <si>
    <t>мониторинг информации, размещенной в единой информационной системе в сфере закупок (исполнение пунктом 5 постановления Правительства РФ от 11.12.2014 № 1352)</t>
  </si>
  <si>
    <t>4 177 227,60/10 333 944,29*100=40,42%</t>
  </si>
  <si>
    <t>Министерство энергетики и жилищно-коммунального хозяйства Мурманской области/Комитет по конкурентной политике Мурманской области</t>
  </si>
  <si>
    <t>Осуществление ведомственного кон-троля в соответствии со статьей 6.1 Федерального закона от 18.07.2011 № 223-ФЗ «О закупках товаров, работ, услуг отдельными видами юридиче-ских лиц»</t>
  </si>
  <si>
    <t>Количество проведенных меро-приятий ведомственного кон-троля в соответствии со статьей 6.1 Федерального закона от 18.07.2011 № 223-ФЗ «О закуп-ках товаров, работ, услуг от-дельными видами юридических лиц», шт.</t>
  </si>
  <si>
    <t>не менее 1</t>
  </si>
  <si>
    <t>Акт проверок, обзор результатов проверок в рамках осуществления ведомственного контроля за соблюдением Закона № 223-ФЗ. https://goszakaz.gov-murman.ru/activities/ved_control_223-fz/obzor.php</t>
  </si>
  <si>
    <t>Устранение избыточного государ-ственного и муниципального регули-рования, а также на снижение адми-нистративных барьеров (пп. "г" п. 30)</t>
  </si>
  <si>
    <t>Количество нарушений антимо-нопольного законодательства со стороны органов государствен-ной власти и органов местного самоуправления, 3 – положительная динамика, 2 – динамика отсутствует, 1 – отрицательная динамика</t>
  </si>
  <si>
    <t>динамика</t>
  </si>
  <si>
    <t>Данные Мурманского УФАС России</t>
  </si>
  <si>
    <t>Совершенствование процессов управ-ления в рамках полномочий органов исполнительной власти субъектов Российской Федерации или органов местного самоуправления, закреплен-ных за ними законодательством Российской Федерации, объектами госу-дарственной собственности субъекта Российской Федерации и муници-пальной собственности, а также на ограничение влияния государствен-ных и муниципальных предприятий на конкуренцию (пп. "д" п. 30)</t>
  </si>
  <si>
    <t>Доля исполненных прогнозных планов (программ) приватизации муниципального имущества к общему количеству утвержден-ных прогнозных планов (про-грамм) приватизации муници-пального имущества</t>
  </si>
  <si>
    <t>Доля объектов недвижимого имущества, закрепленного за государственными областными унитарными предприятиями, реализация которых осуществлена  конкурентными способами, %</t>
  </si>
  <si>
    <t>Создание условий для недискримина-ционного доступа хозяйствующих субъектов на товарные рынки (пп. "е" п. 30)</t>
  </si>
  <si>
    <t>Доля субъектов предпринимательской деятельности, оценива-ющих равные возможности кон-курировать, равный доступ к ресурсам и отсутствие преферен-ции со стороны органов власти, %</t>
  </si>
  <si>
    <t>не менее 45</t>
  </si>
  <si>
    <t xml:space="preserve">Отчет о мониторинге состояния и развития конкуренции на рынках товаров, работ, услуг Мурманской области за 2024 год (стр. 51 доклада таблица 3.7) </t>
  </si>
  <si>
    <t>Обеспечение и сохранение целевого использования государственных (муниципальных) объектов недвижимого имущества в социальной сфере (пп. "ж" п. 30)</t>
  </si>
  <si>
    <t>Доля объектов недвижимого имущества в социальной сфере, неиспользуемого при уставной деятельности и не вовлеченного в хозяйственный оборот, (не более)</t>
  </si>
  <si>
    <t>не более 25</t>
  </si>
  <si>
    <t>Обеспечение и сохранение целевого использования государственных (муниципальных) объектов недвижимого имущества в социальной сфере (пп. "ж" п. 30) (пп. 7.1 Раздел IV ДК)</t>
  </si>
  <si>
    <t>Доля мероприятий по контролю за распоряжением, использованием по назначению и сохранностью в отношении правообладателей объектов недвижимого имущества в социальной сфере к общему количеству таких мероприятий, включенных в План-график на соответствующий кален-дарный год – не менее 
50 % ежегодно (анали-тический отчет)</t>
  </si>
  <si>
    <t>не менее 50</t>
  </si>
  <si>
    <t>Содействие развитию практики применения механизмов государственно-частного и муниципально-частного партнерства, практики заключения концессионных соглашений, в том числе в социальной сфере (детский отдых и оздоровление, спорт, здравоохранение, социальное обслуживание, дошкольное образование, культура, развитие сетей подвижной радиотелефонной связи в сельской местности, малонаселенных и труднодоступных районах) (пп. "з" п. 30)</t>
  </si>
  <si>
    <t>Количество соглашений о государственно-частном / муниципально-частном партнерстве, в том числе концессионных соглашений, в социальной сфере (нарастающим итогом)</t>
  </si>
  <si>
    <t>Закрытая часть ГАС "Управление"; Инвестиционный портал Мурманская область 
https://minec.gov-murman.ru/activities/gchp/reestr_sogl/</t>
  </si>
  <si>
    <t>Содействие развитию практики применения механизмов государственно-частного и муниципально-частного партнерства, практики заключения концессионных соглашений, в том числе в социальной сфере (детский отдых и оздоровление, спорт, здравоохранение, социальное обслуживание, дошкольное образование, культура, развитие сетей подвижной радиотелефонной связи в сельской местности, малонаселенных и труднодоступных районах) (пп. "з" п. 30) (пп. 8.2 Раздела IV ДК)</t>
  </si>
  <si>
    <t>Количество образовательных и событийных мероприятий</t>
  </si>
  <si>
    <t>Содействие развитию практики применения механизмов государственно-частного и муниципально-частного партнерства, практики заключения концессионных соглашений, в том числе в социальной сфере (детский отдых и оздоровление, спорт, здравоохранение, социальное обслуживание, дошкольное образование, культура, развитие сетей подвижной радиотелефонной связи в сельской местности, малонаселенных и труднодоступных районах) (пп. "з" п. 30) (пп. 8.3 Раздела IV ДК)</t>
  </si>
  <si>
    <t xml:space="preserve">Количество презентационных мероприятий (инвестиционные завтраки, роад-шоу и т.д.) </t>
  </si>
  <si>
    <t>https://impulse.vedomosti.ru/?ysclid=m6q6zr3hw0293506283</t>
  </si>
  <si>
    <t>Содействие развитию негосударственных (немуниципальных) социально ориентированных некоммерческих организаций и «социального предпринимательства» (пп. "и" п. 30)</t>
  </si>
  <si>
    <t>Количество СО НКО, за исключением государственных (муниципальных) учреждений, на территории Мурманской области на 10 тысяч населения, ед.</t>
  </si>
  <si>
    <t>11,5 (оценочно)</t>
  </si>
  <si>
    <t>Форма статистического наблюдения № 1 – СО НКО, срок предоставления -июнь месяц после отчетного года</t>
  </si>
  <si>
    <t>К / Nнас. x 10 000
К – количество СО НКО, зарегистрированных на территории Мурманской области на конец года
Nнас. – численность населения на конец отчетного года</t>
  </si>
  <si>
    <t>Содействие развитию негосударственных (немуниципальных) социально ориентированных некоммерческих организаций и «социального предпринимательства» (пп. "и" п. 30) 
(пп. 9.1 Раздела IV ДК)</t>
  </si>
  <si>
    <t>Проведение консультаций для СО НКО</t>
  </si>
  <si>
    <t>не менее 100</t>
  </si>
  <si>
    <t>Приложение № 2 к Порядку предоставления субсидии из областного бюджета НКО на финансовое обеспечение деятельности РЦ СО НКО, срок предоставления - ежеквартально</t>
  </si>
  <si>
    <t>количество проведенных консультаций</t>
  </si>
  <si>
    <t>Зарегистрировано СО НКО</t>
  </si>
  <si>
    <t>не менее 12</t>
  </si>
  <si>
    <t>количество зарегестрированных СО НКО</t>
  </si>
  <si>
    <t xml:space="preserve">Проведение конкурса на предоставление субсидии </t>
  </si>
  <si>
    <t>млн руб.</t>
  </si>
  <si>
    <t>не менее 1,9</t>
  </si>
  <si>
    <t>Соглашение от 19.02.2024 № 04-04/6 с ЧУСО "Социальный центр - SOS Мурманск" о предоставлении субсидии из областного бюджета на финансовое обеспечение деятельности Ресурсного центра СО НКО в 2024 году.</t>
  </si>
  <si>
    <t>Содействие развитию негосударственных (немуниципальных) социально ориентированных некоммерческих организаций и «социального предпринимательства» (пп. "и" п. 30) 
(пп. 9.2 Раздела IV ДК)</t>
  </si>
  <si>
    <t xml:space="preserve">Предоставление субсидии СО НКО, осуществляющих деятельность в социальной сфере
</t>
  </si>
  <si>
    <t>млн. руб.</t>
  </si>
  <si>
    <t>не менее 75</t>
  </si>
  <si>
    <t>Стимулирование новых предприни-мательских инициатив за счет прове-дения образовательных мероприятий, обеспечивающих возможности для поиска, отбора и обучения потенци-альных предпринимателей, в том чис-ле путем разработки и реализации региональной программы по ускорен-ному развитию субъектов малого и среднего предпринимательства и до-стижения показателей ее эффективно-сти (Стимулирование граждан, жела-ющих вести бизнес, начинающих и действующих предпринимателей за счет предоставления комплекса услуг, направленных на вовлечение в пред-принимательскую деятельность, а также за счет предоставления инфор-мационно-консультационных и обра-зовательных услуг в оффлайн- и 
онлайн-форматах на единой площад-ке региональной инфраструктуры поддержки бизнеса по единым требо-ваниям к оказанию поддержки, а так-же в федеральных институтах разви-тия (центрах компетенций)) (пп. "к" п. 30)</t>
  </si>
  <si>
    <t>Количество граждан, желающих вести бизнес, начинающих и действующих предпринимателей, получивших услуги (нарастающим итогом)</t>
  </si>
  <si>
    <t>Отчет о реализации регионального проекта "Создание условий для лёгкого старта и комфортного ведения бизнеса" размещен в системе "Электронный бюджет"</t>
  </si>
  <si>
    <t>Стимулирование новых предприни-мательских инициатив за счет прове-дения образовательных мероприятий, обеспечивающих возможности для поиска, отбора и обучения потенци-альных предпринимателей, в том чис-ле путем разработки и реализации региональной программы по ускорен-ному развитию субъектов малого и среднего предпринимательства и до-стижения показателей ее эффективно-сти (Стимулирование граждан, жела-ющих вести бизнес, начинающих и действующих предпринимателей за счет предоставления комплекса услуг, направленных на вовлечение в пред-принимательскую деятельность, а также за счет предоставления инфор-мационно-консультационных и обра-зовательных услуг в оффлайн- и 
онлайн-форматах на единой площад-ке региональной инфраструктуры поддержки бизнеса по единым требо-ваниям к оказанию поддержки, а так-же в федеральных институтах разви-тия (центрах компетенций)) (пп. "к" п. 30) (пп. 10.1 Раздела IV ДК)</t>
  </si>
  <si>
    <t>Проведение обучения основам ведения бизнеса, финан-совой грамотности и иным навыкам предприниматель-ской деятельности</t>
  </si>
  <si>
    <t xml:space="preserve">Данные Центра поддержки предпринимательства Мурманской области НМКК "ФОРМАП" (Фонд) по обучающим мероприятиям  </t>
  </si>
  <si>
    <t>Созданы не менее 30 новых субъектов МСП</t>
  </si>
  <si>
    <t>Данные Центра поддержки предпринимательства Мурманской области НМКК "ФОРМАП" (Фонд) о созданных субъектах МСП по итогам получения мер поддержки</t>
  </si>
  <si>
    <t>Развитие механизмов поддержки технического и научно-технического творчества детей и молодежи, обучения их правовой, технологической грамотности и основам цифровой экономики, в том числе в рамках стационарных загородных лагерей с соответствующим специализированным уклоном, а также на повышение их информированности о потенциальных возможностях саморазвития, обеспечения поддержки научной, творческой и предпринимательской активности (пп. "л" п. 30)</t>
  </si>
  <si>
    <t>Число детей Мурманской области в возрасте от 5 до 17 лет, охваченных дополнительными общеобразовательными программами технической и естественнонаучной направленностей, %:
- от общего числа детей 5-17 лет, проживающих в регионе</t>
  </si>
  <si>
    <t>Ведомственный мониторинг Министерства образования и науки Мурманской области</t>
  </si>
  <si>
    <t>Фактическое значение выданных грантов по результатам конкурсного отбора и заключенными соглашениями</t>
  </si>
  <si>
    <t>Развитие механизмов поддержки технического и научно-технического творчества детей и молодежи, обучения их правовой, технологической грамотности и основам цифровой экономики, в том числе в рамках стационарных загородных лагерей с соответствующим специализированным уклоном, а также на повышение их информированности о потенциальных возможностях саморазвития, обеспечения поддержки научной, творческой и предпринимательской активности (пп. "л" п. 30) (пп. 11.1 Раздела IV ДК)</t>
  </si>
  <si>
    <t>Предоставление субсидии в виде гранта образовательным организациям на реализацию инновационных проектов в сфере дополнительного обра-зования детей</t>
  </si>
  <si>
    <t>не менее 5</t>
  </si>
  <si>
    <t>Развитие механизмов поддержки технического и научно-технического творчества детей и молодежи, обучения их правовой, технологической грамотности и основам цифровой экономики, в том числе в рамках стационарных загородных лагерей с соответствующим специализированным уклоном, а также на повышение их информированности о потенциальных возможностях саморазвития, обеспечения поддержки научной, творческой и предпринимательской активности (пп. "л" п. 30) (пп. 11.2 Раздела IV ДК)</t>
  </si>
  <si>
    <t>Предоставление индивидуальных грантов на изготовление опытных образцов продуктовых моделей авторам проектов-победителей конкурсных мероприятий регио-нального и федерального уровней</t>
  </si>
  <si>
    <t>Выявление одаренных детей и молодежи, развитие их талантов и способностей, в том числе с использованием механизмов наставничества и дистанционного обучения в электронной форме, а также социальная поддержка молодых специалистов в различных сферах экономической деятельности (пп. "н" п. 30)</t>
  </si>
  <si>
    <t>Доля участников конкурсных мероприятий различных направ-ленностей регионального уровня (в т.ч. региональные этапы меро-приятий всероссийского и меж-дународного уровней), от общей численности школьников</t>
  </si>
  <si>
    <t>Выявление одаренных детей и молодежи, развитие их талантов и способностей, в том числе с использованием механизмов наставничества и дистанционного обучения в электронной форме, а также социальная поддержка молодых специалистов в различных сферах экономической деятельности (пп. "н" п. 30) (пп. 12.1 Раздела IV ДК)</t>
  </si>
  <si>
    <t>Проведение профильных смен регионального центра выяв-ления, поддержки и развития способностей и талантов у детей и молодежи с учетом опыта Образовательного фонда «Талант и успех»</t>
  </si>
  <si>
    <t>не менее 6</t>
  </si>
  <si>
    <t>Выявление одаренных детей и молодежи, развитие их талантов и способностей, в том числе с использованием механизмов наставничества и дистанционного обучения в электронной форме, а также социальная поддержка молодых специалистов в различных сферах экономической деятельности (пп. "н" п. 30) (пп. 12.2 Раздела IV ДК)</t>
  </si>
  <si>
    <t>Проведение конкурсных мероприятий регионального уровня (в т.ч. региональные этапы мероприятий всероссийского и международного уровня) в сфере науки, культуры и спорта с целью выявления одаренных детей</t>
  </si>
  <si>
    <t>Выявление одаренных детей и молодежи, развитие их талантов и способностей, в том числе с использованием механизмов наставничества и дистанционного обучения в электронной форме, а также социальная поддержка молодых специалистов в различных сферах экономической деятельности (пп. "н" п. 30) (пп. 12.3 Раздела IV ДК)</t>
  </si>
  <si>
    <t>Обеспечение участия победи-телей региональных этапов федеральных конкурсов, олимпиад, соревнований и иных мероприятий в зональ-ных, федеральных и между-народных этапах, а также региональных делегаций в общественно значимых фо-румах зонального, федераль-ного и международного уров-ня</t>
  </si>
  <si>
    <t>Обеспечение равных условий доступа к информации о государственном имуществе субъекта Российской Фе-дерации и имуществе, находящемся в собственности муниципальных обра-зований, в том числе имуществе, включаемом в перечни для предо-ставления на льготных условиях субъектам малого и среднего пред-принимательства, о реализации тако-го имущества или предоставлении его во владение и (или) пользование, а также о ресурсах всех видов, находя-щихся в государственной собственно-сти субъекта Российской Федерации и муниципальной собственности, путем размещения указанной информации на официальном сайте Российской Федерации в сети Интернет для раз-мещения информации о проведении торгов (www.torgi.gov.ru) и на офици-альном сайте уполномоченного орга-на в сети Интернет (пп. "о" п. 30)</t>
  </si>
  <si>
    <t>Доля муниципальных образова-ний, разместивших актуальную информацию об объектах недви-жимого имущества, находящихся в муниципальной собственности, к общему количеству муници-пальных образований Мурман-ской области, имеющих полно-мочия по распоряжению муници-пальным имуществом</t>
  </si>
  <si>
    <t>Мобильность трудовых ресурсов, способствующую повышению эффективности труда, включающую предварительное исследование потребностей товарного рынка, обучение и привлечение рабочей силы с квалификацией, соответствующей потребностям товарного рынка, в том числе привлечение высококвалифицированной рабочей силы из-за рубежа (приоритетом являются научно-технологические кадры) (пп. "п" п. 30)</t>
  </si>
  <si>
    <t>Доля квалифицированных специ-алистов, переселившихся в Мур-манскую область, в общей чис-ленности трудоспособных участников программы «Оказа-ние содействия добровольному переселению в Мурманскую об-ласть соотечественников, прожи-вающих за рубежом» и членов их семей</t>
  </si>
  <si>
    <t>УВМ УМВД России, Министерство труда и социального развития Мурманской области</t>
  </si>
  <si>
    <t>(Чстрв / Чсквал)*100                           Чстрв - численность соотечественников трудоспособного возраста, прибывших в регион,                      Чсквал -  численность квалифицированных соотечественников трудоспособного возраста, прибывших в регион</t>
  </si>
  <si>
    <t>Содействие развитию и поддержке междисциплинарных исследований, включая обеспечение условий для коммерциализации и промышленного масштабирования результатов, полученных по итогам проведения таких исследований (пп. "р" п. 30)</t>
  </si>
  <si>
    <t>Количество конкурсов научных работ ученых и специалистов Мурманской области</t>
  </si>
  <si>
    <t xml:space="preserve">В 2024 году проведены следующие конкурсы: Конкурс на предоставление грантов на поддержку научно-исследовательских проектов молодых ученых Мурманской области,   Конкурс на предоставление грантов для поддержки научных исследований и поисковых научных исследований по приоритетным направлениям деятельности Мурманской области; конкурс научных работ молодых ученых и специалистов Мурманской области; конкурс монографий и научных трудов, направленных на социально-экономическое и инновационное развитие Мурманской области
</t>
  </si>
  <si>
    <t>Содействие развитию и поддержке междисциплинарных исследований, включая обеспечение условий для коммерциализации и промышленного масштабирования результатов, полученных по итогам проведения таких исследований (пп. "р" п. 30) (пп. 15.3 Раздела IV ДК)</t>
  </si>
  <si>
    <t>Проведение ежегодно с 2021 года конкурса по предоставлению гранта на поддержку реализации научно-исследовательских проектов молодых ученых Мурман-ской области</t>
  </si>
  <si>
    <t xml:space="preserve">В конкурсе на предоставление грантов на поддержку научно-исследовательских проектов молодых ученых Мурманской области участвовали 31 научная работа молодых ученых ФГБУН ФИЦ "КНЦ РАН", ФГБНУ "ВНИРО" ("ПИНРО" им. НюМ. Книповича) и ФГАОУ ВО "Мурманский арктический университет". Победителями стали 8 проектов ФГБУН ФИЦ "КНЦ РАН" и 2  проекта ФГАОУ ВО "Мурманский арктический университет".   </t>
  </si>
  <si>
    <t>Развитие механизмов практико-ориентированного (дуального) образования и механизмов кадрового обеспечения высокотехнологичных отраслей промышленности по сквозным рабочим профессиям (с учетом стандартов и разработок международной организации Ворлдскиллс Интернешнл (WorldSkills International), а также на содействие включению обучающихся, выпускников и молодых специалистов с инвалидностью или ограниченными возможностями здоровья в трудовую деятельность с учетом стандартов и разработок Международной федерации Абилимпикс (International Abilympic Federation) (пп. "с" п. 30)</t>
  </si>
  <si>
    <t>Количество образовательных программ, реализуемых в профессиональных образовательных организациях в дуальной форме</t>
  </si>
  <si>
    <t>В 2024/2025 учебном году в Мурманской области практико-ориентированная (дуальная) форма обучения внедрялась только по 1 из 2 образовательных программ СПО, по которым было внедрено дуальное обучение. ГАПОУ МО «Мурманский строительный колледж им. Н.Е. Момота» успешно реализовывал дуальное обучение по профессии Водитель городского электротранспорта с АО «Электротранспорт». В 2022/2023 учебном году состоялся последний выпуск студентов (7 чел.), получивших диплом по вышеуказанной профессии СПО, в связи с тем, что согласно приказу Минпросвещения России от 03.02.2022 № 50 «О внесении изменений в некоторые приказы Министерства образования и науки Российской Федерации и Министерства просвещения Российской Федерации, касающиеся федеральных государственных образовательных стандартов среднего профессионального образования» с 31.12.2022 прием на обучение по профессии СПО Водитель городского электротранспорта прекращен.
Группа студентов Ковдорского политехнического колледжа, обучающиеся на 2 курсе по специальности СПО «Обогащение полезных ископаемых» приступили к дуальному обучению в 2024/2025 учебном году). Негосударственные образовательные организации не реализуют программы дуального обучения. Показатель не выполнен.</t>
  </si>
  <si>
    <t>Доля профессиональных образовательных организаций, проведение промежуточной и итоговой аттестации выпускников в которых обеспечивается в форме демонстрационного экзамена, от общего числа таких организаций, %</t>
  </si>
  <si>
    <t>Доля участников чемпионатов «Абилимпикс» регионального и национального уровней, вовлеченных в трудовую деятельность</t>
  </si>
  <si>
    <t>Развитие механизмов практико-ориентированного (дуального) образования и механизмов кадрового обеспечения высокотехнологичных отраслей промышленности по сквозным рабочим профессиям (с учетом стандартов и разработок международной организации Ворлдскиллс Интернешнл (WorldSkills International), а также на содействие включению обучающихся, выпускников и молодых специалистов с инвалидностью или ограниченными возможностями здоровья в трудовую деятельность с учетом стандартов и разработок Международной федерации Абилимпикс (International Abilympic Federation) (пп. "с" п. 30) (пп. 16.6 Раздела IV ДК)</t>
  </si>
  <si>
    <t>Организация мероприятий по содействию трудоустройству обучающихся, выпускников и молодых специалистов с инвалидностью или ограничен-ными возможностями здоро-вья</t>
  </si>
  <si>
    <t>Создание институциональной среды, способствующей внедрению инноваций и увеличению возможности хозяйствующих субъектов по внедрению новых технологических решений (пп. "т" п. 30)</t>
  </si>
  <si>
    <t>Количество инновационных продуктов и инжиниринговых услуг, размещенных на интерактивном ресурсе «Витрина инноваций», ед.</t>
  </si>
  <si>
    <t>Данные ГОБУ "Мурманский региональный ииновационный бизнес инкубатор" (https://mribi.ru/resident-io/ и http://vitrina.mribi.ru/)</t>
  </si>
  <si>
    <t>Содействие созданию и развитию институтов поддержки субъектов малого предпринимательства в инновационной деятельности (прежде всего финансирование начальной стадии развития организации и гарантия непрерывности поддержки), обеспечивающих благоприятную экономическую среду для среднего и крупного бизнеса (пп. "у" п. 30)</t>
  </si>
  <si>
    <t>Количество заявок, поданных на региональные и федеральные инновационные конкурсы (нарастающим итогом)</t>
  </si>
  <si>
    <t xml:space="preserve">Список заявок, поданных на региональные и федеральные инновационные конкурсы по итогам 2023 года 
 </t>
  </si>
  <si>
    <t>Повышение уровня финансовой грамотности населения (потребителей) и субъектов малого и среднего предпринимательства, в том числе путем увеличения доли населения субъекта Российской Федерации, прошедшего обучение по повышению финансовой грамотности в рамках Стратегии повышения финансовой грамотности в Российской Федерации на 2017 - 2023 годы, утвержденной распоряжением Правительства Российской Федерации от 25 сентября 2017 г. № 2039-р; (пп. "ф" п. 30)</t>
  </si>
  <si>
    <t>Количество мероприятий, направленных на защиту прав потребителей финансовых услуг и повышение финансовой грамотности населения Мурманской области</t>
  </si>
  <si>
    <t>Информация от ответственных исполнителей и соисполнителей региональной программы «Повышение финансовой грамотности и формирование финансовой культуры населения Мурманской области на период до 2030 года», утвержденной постановлением Правительства Мурманской области от 28.12.2023 № 1051-ПП.</t>
  </si>
  <si>
    <t xml:space="preserve">Министерство финансов Мурманской области
</t>
  </si>
  <si>
    <t>Увеличение доли опрошенного насе-ления, положительно оценивающего удовлетворенность (полностью или частично удовлетворенного) работой хотя бы одного типа финансовых ор-ганизаций, осуществляющих свою деятельность на территории субъекта Российской Федерации (пп. "х" п. 30)</t>
  </si>
  <si>
    <t>Доля опрошенного населения, положительно оценивающего работу хотя бы одного типа финансовых организаций, осуществляющих деятельность на территории Мурманской области (сумма ответов «удовлетворен», «скорее удовлетворен») по результатам ежегодного мониторинга</t>
  </si>
  <si>
    <t>не менее 80,3</t>
  </si>
  <si>
    <t xml:space="preserve">Отчет о мониторинге состояния и развития конкуренции на рынках товаров, работ, услуг Мурманской области за 2024 год (стр. 264 доклада таблица8.1) </t>
  </si>
  <si>
    <t>Повышение доступности финансовых услуг для субъектов экономической деятельности (пп. "ц" п. 30)</t>
  </si>
  <si>
    <t>Доля опрошенных субъектов экономической деятельности, положительно оценивающих до-ступность финансовых услуг организаций, осуществляющих деятельность на территории Мурманской области (сумма ответов «удовлетворен», «скорее удовлетворен») по результатам ежегодного мониторинга</t>
  </si>
  <si>
    <t>не менее 75,3</t>
  </si>
  <si>
    <t xml:space="preserve">Отчет о мониторинге состояния и развития конкуренции на рынках товаров, работ, услуг Мурманской области за 2024 год (стр. 285 доклада) </t>
  </si>
  <si>
    <t>Реализация мер, направленных на выравнивание условий конкуренции как в рамках товарных рынков внутри субъекта Российской Федерации (включая темпы роста цен), так и между субъектами Российской Феде-рации (включая темпы роста и уровни цен) (пп. "ч" п. 30)</t>
  </si>
  <si>
    <t>Проведение мониторинга состоя-ния и развития конкурентной среды на товарных рынках в ча-сти удовлетворенности потреби-телей состоянием ценовой конку-ренции (пп. «б» п. 39 стандарта) (1-проведен; 0 – не проведен)</t>
  </si>
  <si>
    <t xml:space="preserve">Отчет о мониторинге состояния и развития конкуренции на рынках товаров, работ, услуг Мурманской области за 2023 год (стр. 92 доклада) </t>
  </si>
  <si>
    <t>Обучение государственных гражданских служащих органов исполнительной власти субъекта Российской Федерации и работников их подведомственных предприятий и учреждений основам государственной политики в области развития конкуренции и антимонопольного законодательства Российской Федерации (пп. "ш" п. 30)</t>
  </si>
  <si>
    <t>Численность государственных гражданских служащих Мурман-ской области, прошедших обуче-ние по программе дополнительно-го профессионального образова-ния «Основы государственной политики по развитию конкурен-ции и антимонопольного законо-дательства, чел. (в год)</t>
  </si>
  <si>
    <t>чел.</t>
  </si>
  <si>
    <t>Аппарат Правительства Мурманской области</t>
  </si>
  <si>
    <t>Количество совместных мероприятий с Мурманским УФАС России для государственных и муниципальных служащих региона, а также работников подведомственных предприятий и учреждений по вопросам разъяснения антимонопольного законодательства, ед. (в год)</t>
  </si>
  <si>
    <t>ед.
 (в год)</t>
  </si>
  <si>
    <t>Организация в государственных жи-лищных инспекциях в субъектах Российской Федерации горячей телефон-ной линии, а также электронной формы обратной связи в сети «Интернет» (с возможностью прикрепления файлов фото- и видеосъемки) (пп. "ы" п. 30)</t>
  </si>
  <si>
    <t>Доля муниципальных образований, охваченных единой региональной горячей линией в сфере ЖКХ, в общем количестве муниципальных образований (38), %</t>
  </si>
  <si>
    <t xml:space="preserve">Единая система мониторинга состояния жилищно-коммунальной сферы (с июля 2024 года введен единый региональный бесплатынй номер 0051). </t>
  </si>
  <si>
    <t>нет</t>
  </si>
  <si>
    <t>Организация в государственных жи-лищных инспекциях в субъектах Рос-сийской Федерации горячей телефон-ной линии, а также электронной фор-мы обратной связи в сети «Интернет» (с возможностью прикрепления фай-лов фото- и видеосъемки) (пп. "ы" п. 30)</t>
  </si>
  <si>
    <t>Доля лиц, осуществляющих управление домами в Мурманской области, охваченных единой региональной горячей линией в сфере ЖКХ, в общем количестве лиц, осуществляющих управление многоквартирными домами в Мурманской области (0)</t>
  </si>
  <si>
    <t>Разработка и утверждение типового административного регламента предоставления муниципальной услуги по выдаче разрешения на строительство и типового административного регламента предоставления муниципальной услуги по выдаче разрешений на ввод объекта в эксплуатацию при осуществлении строительства, реконструкции, капитального ремонта объектов капитального строительства, внедрение которых целесообразно осуществить на всей территории субъекта Российской Федерации, в рамках соответствующего соглашения или меморандума между органами исполнительной власти субъекта Российской Федерации и органами местного самоуправления (пп. "э" п. 30)</t>
  </si>
  <si>
    <t>Доля муниципальных образований, административные регламенты которых соответствуют типовому административному регламенту предоставления муниципальной услуги по выдаче разрешения на строительство при осуществлении строительства, реконструкции, капитального ремонта объектов капитального строительства, в общем количестве муниципальных образований (38)</t>
  </si>
  <si>
    <t>Доля муниципальных образований, административные регламенты которых соответствуют типовому административному регламенту предоставления муниципальной услуги по выдаче разрешений на ввод объекта в эксплуатацию при осуществлении строительства, реконструкции, капитального ремонта объектов капитального строительства, в общем количестве муниципальных образований (38)</t>
  </si>
  <si>
    <t>Органами исполнительной власти субъекта Российской Федерации обеспечиваются создание и реализация механизмов общественного контроля за деятельностью субъектов естественных монополий в соответствии с Концепцией создания и развития механизмов общественного контроля за деятельностью субъектов естественных монополий с участием потребителей, утвержденной распоряжением Правительства Российской Федерации от 19 сентября 2013 г. № 1689-р, а также внедрение механизма технологического и ценового аудита инвестиционных проектов субъектов естественных монополий и крупных инвестиционных проектов с государственным участием, проведение которого целесообразно осуществлять в отношении объектов сметной стоимостью от 1 млрд. рублей, и другое</t>
  </si>
  <si>
    <t xml:space="preserve">Доля инвестиционных проектов субъектов естественных монополий (в случаях, если проведение такого аудита является обязательным) и крупных инвестиционных проектов с участием Мурманской области со сметной стоимостью объектов капитального строительства более 1 млрд. руб., в отношении которых проведен технологический и ценовой аудит, % </t>
  </si>
  <si>
    <t>Ведомственный мониторинг</t>
  </si>
  <si>
    <t>Инвестиционные проекты субъектов естественных монополий (в случаях, если проведение такого аудита является обязательным) и крупные инвестиционные проекты с участием Мурманской области со сметной стоимостью объектов капитального строительства более 1 млрд руб., в отношении которых проведен технологический и ценовой аудит, определен как 100% (учитывая, что такие проекты в 2024 году отсутсвовали)</t>
  </si>
  <si>
    <t>Министерство строительства Мурманской области</t>
  </si>
  <si>
    <t>Органами исполнительной власти субъекта Российской Федерации обеспечиваются создание и реализация механизмов общественного контроля за деятельностью субъектов естественных монополий в соответствии с Концепцией создания и развития механизмов общественного контроля за деятельностью субъектов естественных монополий с участием потребителей, утвержденной распоряжением Правительства Российской Федерации от 19 сентября 2013 г. № 1689-р, а также внедрение механизма технологического и ценового аудита инвестиционных проектов субъектов естественных монополий и крупных инвестиционных проектов с государственным участием, проведение которого целесообразно осуществлять в отношении объектов сметной стоимостью от 1 млрд. рублей, и другое (Раздел VI)</t>
  </si>
  <si>
    <t>Доля инвестиционных программ субъектов естественных монополий и решений по установлению тарифов на товары (услуги) субъектов естественных монополий, принятых с учетом общественного контроля, в общем объеме таких программ и тарифных решений, принятых в отчетном периоде, %</t>
  </si>
  <si>
    <t>Официальный сайт Министерства энергетики и жилищно-коммунального хозяйства Мурманской области minenergo@gov-murman.ru</t>
  </si>
  <si>
    <t>Расчетный метод</t>
  </si>
  <si>
    <t>Органами исполнительной власти субъекта Российской Федерации обеспечиваются создание и реализация механизмов общественного контроля за деятельностью субъектов естественных монополий в соответствии с Концепцией создания и развития механизмов общественного контроля за деятельностью субъектов естественных монополий с участием потребителей, утвержденной распоряжением Правительства Российской Федерации от 19 сентября 2013 г. № 1689-р, а также внедрение механизма технологического и ценового аудита инвестиционных проектов субъектов естественных монополий и крупных инвестиционных проектов с государственным участием, проведение которого целесообразно осуществлять в отношении объектов сметной стоимостью от 1 млрд. рублей, и другое (Раздел VI) (пп. 27.1 Раздела IV)</t>
  </si>
  <si>
    <t>Обеспечение деятельности межотраслевого совета потребителей по вопросам дея-тельности субъектов естественных монополий при Губернаторе Мурманской области</t>
  </si>
  <si>
    <t xml:space="preserve">Официальный сайт Комитета по тарифному регулированию Мурманской области в сети "Интернет"- https://tarif.gov-murman.ru/activities/msovet/resheniya_msovet/519797/
- https://tarif.gov-murman.ru/activities/msovet/resheniya_msovet/522906/
- https://tarif.gov-murman.ru/activities/msovet/resheniya_msovet/522907/
</t>
  </si>
  <si>
    <t xml:space="preserve">Комитет по тарифному регулированию Мурманской области
</t>
  </si>
  <si>
    <t>Информационное обеспечение развития конкуренции на территории Мурманской области (пп. Д1)</t>
  </si>
  <si>
    <t>Доклад о результатах реализа-ции государственной политики по развитию конкуренции, в том числе положений Национального плана размещен на официальных сайтах исполнительных органов власти, ответственных за реали-зацию государственной политики по развитию конкуренции в Мурманской области, в сети Интернет (1 – размещен; 0 – от-сутствует)</t>
  </si>
  <si>
    <t>https://goszakaz.gov-murman.ru/activities/razvitie_konkurent/doklad_rk.php</t>
  </si>
  <si>
    <t>Повышение доступности услуг общего образования (пп. Д2)</t>
  </si>
  <si>
    <t>Доля обучающихся в частных образовательных организациях, реализующих основные общеоб-разовательные программы - об-разовательные программы начального общего, основного общего, среднего общего образо-вания, в общем числе обучаю-щихся в образовательных орга-низациях, реализующих основ-ные общеобразовательные про-граммы - образовательные про-граммы начального общего, ос-новного общего, среднего общего образования</t>
  </si>
  <si>
    <t xml:space="preserve">приложение № 6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 Уточнение показателя за 2024 год: Численность обучающихся в частной школе "Пионер" - 111 человек, общая численность обучающихся в образовательных организациях Мурманской области - 81 518 человек. Доля обучающихся в ЧОО - 111: 81518 x 100 = 0,1  </t>
  </si>
  <si>
    <t>Количество организаций частной формы собственности в сфере общего образования</t>
  </si>
  <si>
    <t>Повышение доступности услуг до-школьного образования (пп. Д3)</t>
  </si>
  <si>
    <t>Доля обучающихся дошкольного возраста в частных образова-тельных организациях, у индиви-дуальных предпринимателей, реализующих основные общеоб-разовательные программы - об-разовательные программы до-школьного образования, в общей численности обучающихся до-школьного возраста в образова-тельных организациях, у индиви-дуальных предпринимателей, реализующих основные общеоб-разовательные программы - об-разовательные программы до-школьного образования</t>
  </si>
  <si>
    <t>ведомственный мониторинг Министерства образования и науки</t>
  </si>
  <si>
    <t>приложение № 5 к приказу ФАС России от 29.08.2018 № 1232/18 "Об утверждении Методик по расчету ключевых показателей развития конкуренции в отраслях экономики в субъектах Российской Федерации" Данные: 1 частный детский сад «Счастье» на 50 мест. Кол-во воспитанников на 31.12.2023 - 48 чел. В ДОО на 31.12.2023 - 36533 чел. Расчет 48:36533*100=0,1</t>
  </si>
  <si>
    <t>Количество организаций частной формы собственности в сфере дошкольного образования</t>
  </si>
  <si>
    <t>Федеральное статистическое наблюдение (по форме ФСН 1-ДО), срок предоставления - март</t>
  </si>
  <si>
    <t>Повышение доступности услуг до-школьного образования (пп. Д3) (пп. 30.1 Раздела IV ДК)</t>
  </si>
  <si>
    <t>Оказание методической и консультативной помощи частным образовательным организациям, реализующим образовательные программы общего образования, в том числе физическим лицам, по вопросам организации обра-зовательной деятельности и порядку предоставления суб-сидий</t>
  </si>
  <si>
    <r>
      <t xml:space="preserve"> Организована работа по информационной поддержке организаций, оказывающих услуги присмотра и ухода за детьми, в частности консультирование по вопросу ведения образовательной деятельности и ее лицензированию. </t>
    </r>
    <r>
      <rPr>
        <sz val="10"/>
        <color indexed="64"/>
        <rFont val="Times New Roman"/>
      </rPr>
      <t xml:space="preserve">На сайте Министерства образования и науки Мурманской области размещены блок-схемы по процедурам открытия частного детского сада и группы по присмотру и уходу за детьми с указанием последовательности действий при открытии частного детского сада, группы по присмотру и уходу за детьми, контактов </t>
    </r>
    <r>
      <rPr>
        <sz val="10"/>
        <color theme="1"/>
        <rFont val="Times New Roman"/>
      </rPr>
      <t>государственных органов Мурманской области. Обеспечено информационное и юридическое сопровождение частных предпринимателей по вопросу организации предоставления услуг дошкольного образования в разделе «Материалы по модернизации дошкольного образования Поддержка доступа негосударственных дошкольных образовательных организаций к предоставлению услуг»</t>
    </r>
  </si>
  <si>
    <t>http://minobr.gov-murman.ru/activities/mod_do/matdo/podderzka_NDOU.php</t>
  </si>
  <si>
    <t>13.09.2025 https://goszakaz.gov-murman.ru/news/529219/?SET_DATA_FILTER=Y&amp;DATE=20.09.2024
02/02/2024 https://goszakaz.gov-murman.ru/news/training_webinars/510233/
14/05/2024 https://goszakaz.gov-murman.ru/news/training_webinars/521201/
10/07/2024 https://goszakaz.gov-murman.ru/news/524215/
24/10/2024  https://goszakaz.gov-murman.ru/news/training_webinars/531640/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</si>
</sst>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4"/>
      <color theme="1"/>
      <name val="Times New Roman"/>
    </font>
    <font>
      <b/>
      <sz val="14"/>
      <color theme="1"/>
      <name val="Times New Roman"/>
    </font>
    <font>
      <b/>
      <sz val="11"/>
      <color theme="1"/>
      <name val="Calibri"/>
      <scheme val="minor"/>
    </font>
    <font>
      <sz val="11"/>
      <color theme="0"/>
      <name val="Calibri"/>
      <scheme val="minor"/>
    </font>
    <font>
      <b/>
      <sz val="10"/>
      <color theme="1"/>
      <name val="Times New Roman"/>
    </font>
    <font>
      <sz val="10"/>
      <color theme="1"/>
      <name val="Times New Roman"/>
    </font>
    <font>
      <b/>
      <sz val="10"/>
      <name val="Times New Roman"/>
    </font>
    <font>
      <sz val="9"/>
      <name val="Times New Roman"/>
    </font>
    <font>
      <sz val="10"/>
      <name val="Times New Roman"/>
    </font>
    <font>
      <b/>
      <sz val="10"/>
      <color indexed="2"/>
      <name val="Times New Roman"/>
    </font>
    <font>
      <u/>
      <sz val="11"/>
      <color theme="10"/>
      <name val="Times New Roman"/>
    </font>
    <font>
      <u/>
      <sz val="10"/>
      <color theme="1"/>
      <name val="Calibri"/>
      <scheme val="minor"/>
    </font>
    <font>
      <sz val="11"/>
      <color theme="1"/>
      <name val="Calibri"/>
      <scheme val="minor"/>
    </font>
    <font>
      <i/>
      <sz val="10"/>
      <color theme="1"/>
      <name val="Times New Roman"/>
    </font>
    <font>
      <sz val="10"/>
      <color indexed="6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 applyNumberFormat="0" applyFill="0" applyBorder="0" applyProtection="0"/>
    <xf numFmtId="0" fontId="14" fillId="0" borderId="0"/>
    <xf numFmtId="9" fontId="14" fillId="0" borderId="0" applyFont="0" applyFill="0" applyBorder="0" applyProtection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0" fontId="6" fillId="2" borderId="1" xfId="3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9" fontId="6" fillId="2" borderId="1" xfId="3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</cellXfs>
  <cellStyles count="4">
    <cellStyle name="Гиперссылка" xfId="1" builtinId="8"/>
    <cellStyle name="Обычный" xfId="0" builtinId="0"/>
    <cellStyle name="Обычный 2 2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oszakaz.gov-murman.ru/activities/razvitie_konkurent/doklad_rk.php" TargetMode="External"/><Relationship Id="rId2" Type="http://schemas.openxmlformats.org/officeDocument/2006/relationships/hyperlink" Target="https://minsoc.gov-murman.ru/activities/social_services_fed_law/informatsionno-razyasnitelnaya-rabota.php" TargetMode="External"/><Relationship Id="rId1" Type="http://schemas.openxmlformats.org/officeDocument/2006/relationships/hyperlink" Target="https://minsoc.gov-murman.ru/activities/social_services_fed_law/reestr_soc_service_providers/" TargetMode="External"/><Relationship Id="rId4" Type="http://schemas.openxmlformats.org/officeDocument/2006/relationships/hyperlink" Target="http://minobr.gov-murman.ru/activities/mod_do/matdo/podderzka_NDOU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topLeftCell="D1" zoomScale="85" workbookViewId="0">
      <pane ySplit="7" topLeftCell="A99" activePane="bottomLeft" state="frozen"/>
      <selection activeCell="H10" sqref="H10"/>
      <selection pane="bottomLeft" activeCell="I100" sqref="I100"/>
    </sheetView>
  </sheetViews>
  <sheetFormatPr defaultRowHeight="15" x14ac:dyDescent="0.25"/>
  <cols>
    <col min="1" max="1" width="3.85546875" style="2" customWidth="1"/>
    <col min="2" max="2" width="37" style="2" customWidth="1"/>
    <col min="3" max="3" width="45" style="2" customWidth="1"/>
    <col min="4" max="4" width="10.140625" style="2" customWidth="1"/>
    <col min="5" max="5" width="20.85546875" style="2" customWidth="1"/>
    <col min="6" max="6" width="34.85546875" style="2" customWidth="1"/>
    <col min="7" max="7" width="12.5703125" style="2" customWidth="1"/>
    <col min="8" max="8" width="31.7109375" style="2" customWidth="1"/>
    <col min="9" max="9" width="36.28515625" style="2" customWidth="1"/>
    <col min="10" max="10" width="27.7109375" style="2" customWidth="1"/>
    <col min="11" max="11" width="20.28515625" style="2" customWidth="1"/>
    <col min="12" max="12" width="21.7109375" style="2" customWidth="1"/>
    <col min="13" max="16384" width="9.140625" style="1"/>
  </cols>
  <sheetData>
    <row r="1" spans="1:12" ht="25.5" customHeight="1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8.75" x14ac:dyDescent="0.25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</row>
    <row r="3" spans="1:12" ht="18.75" x14ac:dyDescent="0.25">
      <c r="A3" s="3"/>
      <c r="B3" s="3"/>
      <c r="C3" s="3"/>
      <c r="D3" s="3"/>
      <c r="E3" s="3"/>
      <c r="F3" s="3"/>
      <c r="G3" s="3"/>
      <c r="H3" s="3"/>
      <c r="I3" s="3"/>
      <c r="J3" s="37"/>
      <c r="K3" s="37"/>
      <c r="L3" s="3"/>
    </row>
    <row r="4" spans="1:12" ht="18.75" x14ac:dyDescent="0.3">
      <c r="A4" s="38" t="s">
        <v>2</v>
      </c>
      <c r="B4" s="38"/>
      <c r="C4" s="38"/>
      <c r="D4" s="38"/>
      <c r="E4" s="38" t="s">
        <v>3</v>
      </c>
      <c r="F4" s="38"/>
      <c r="G4" s="38"/>
      <c r="H4" s="38"/>
      <c r="I4" s="38"/>
      <c r="J4" s="39"/>
      <c r="K4" s="39"/>
      <c r="L4" s="39"/>
    </row>
    <row r="5" spans="1:12" s="4" customFormat="1" ht="42.75" customHeight="1" x14ac:dyDescent="0.25">
      <c r="A5" s="40" t="s">
        <v>4</v>
      </c>
      <c r="B5" s="41" t="s">
        <v>5</v>
      </c>
      <c r="C5" s="41" t="s">
        <v>6</v>
      </c>
      <c r="D5" s="41" t="s">
        <v>7</v>
      </c>
      <c r="E5" s="41" t="s">
        <v>8</v>
      </c>
      <c r="F5" s="40" t="s">
        <v>9</v>
      </c>
      <c r="G5" s="41" t="s">
        <v>10</v>
      </c>
      <c r="H5" s="41" t="s">
        <v>11</v>
      </c>
      <c r="I5" s="41" t="s">
        <v>12</v>
      </c>
      <c r="J5" s="41" t="s">
        <v>13</v>
      </c>
      <c r="K5" s="41" t="s">
        <v>14</v>
      </c>
      <c r="L5" s="41" t="s">
        <v>15</v>
      </c>
    </row>
    <row r="6" spans="1:12" s="4" customFormat="1" ht="13.5" customHeight="1" x14ac:dyDescent="0.25">
      <c r="A6" s="40"/>
      <c r="B6" s="41"/>
      <c r="C6" s="41"/>
      <c r="D6" s="41"/>
      <c r="E6" s="41"/>
      <c r="F6" s="40"/>
      <c r="G6" s="41"/>
      <c r="H6" s="41"/>
      <c r="I6" s="41"/>
      <c r="J6" s="41"/>
      <c r="K6" s="41"/>
      <c r="L6" s="41"/>
    </row>
    <row r="7" spans="1:12" s="4" customFormat="1" ht="29.25" customHeight="1" x14ac:dyDescent="0.25">
      <c r="A7" s="40"/>
      <c r="B7" s="41"/>
      <c r="C7" s="41"/>
      <c r="D7" s="41"/>
      <c r="E7" s="41"/>
      <c r="F7" s="40"/>
      <c r="G7" s="41"/>
      <c r="H7" s="42"/>
      <c r="I7" s="41"/>
      <c r="J7" s="41"/>
      <c r="K7" s="41"/>
      <c r="L7" s="41"/>
    </row>
    <row r="8" spans="1:12" s="4" customFormat="1" ht="16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</row>
    <row r="9" spans="1:12" s="4" customFormat="1" ht="72" customHeight="1" x14ac:dyDescent="0.25">
      <c r="A9" s="5">
        <v>1</v>
      </c>
      <c r="B9" s="6" t="s">
        <v>16</v>
      </c>
      <c r="C9" s="7" t="s">
        <v>17</v>
      </c>
      <c r="D9" s="5" t="s">
        <v>18</v>
      </c>
      <c r="E9" s="5">
        <v>100</v>
      </c>
      <c r="F9" s="5">
        <v>100</v>
      </c>
      <c r="G9" s="5">
        <v>100</v>
      </c>
      <c r="H9" s="8" t="s">
        <v>19</v>
      </c>
      <c r="I9" s="8" t="s">
        <v>20</v>
      </c>
      <c r="J9" s="9">
        <f>(44.8+45.3+24.6)/3</f>
        <v>38.233333333333327</v>
      </c>
      <c r="K9" s="5">
        <v>80</v>
      </c>
      <c r="L9" s="6" t="s">
        <v>21</v>
      </c>
    </row>
    <row r="10" spans="1:12" s="4" customFormat="1" ht="70.5" customHeight="1" x14ac:dyDescent="0.25">
      <c r="A10" s="5">
        <v>2</v>
      </c>
      <c r="B10" s="6" t="s">
        <v>22</v>
      </c>
      <c r="C10" s="7" t="s">
        <v>23</v>
      </c>
      <c r="D10" s="5" t="s">
        <v>18</v>
      </c>
      <c r="E10" s="5">
        <v>74.37</v>
      </c>
      <c r="F10" s="5">
        <v>76.34</v>
      </c>
      <c r="G10" s="5">
        <v>76.34</v>
      </c>
      <c r="H10" s="8" t="s">
        <v>24</v>
      </c>
      <c r="I10" s="8" t="s">
        <v>25</v>
      </c>
      <c r="J10" s="5">
        <f>(58.3+44.8+28.6)/3</f>
        <v>43.9</v>
      </c>
      <c r="K10" s="5">
        <v>50</v>
      </c>
      <c r="L10" s="6" t="s">
        <v>21</v>
      </c>
    </row>
    <row r="11" spans="1:12" s="4" customFormat="1" ht="63" customHeight="1" x14ac:dyDescent="0.25">
      <c r="A11" s="5">
        <v>3</v>
      </c>
      <c r="B11" s="6" t="s">
        <v>26</v>
      </c>
      <c r="C11" s="7" t="s">
        <v>27</v>
      </c>
      <c r="D11" s="5" t="s">
        <v>18</v>
      </c>
      <c r="E11" s="5">
        <v>99.99</v>
      </c>
      <c r="F11" s="5">
        <v>99.99</v>
      </c>
      <c r="G11" s="5">
        <v>99.99</v>
      </c>
      <c r="H11" s="8" t="s">
        <v>24</v>
      </c>
      <c r="I11" s="8" t="s">
        <v>28</v>
      </c>
      <c r="J11" s="5">
        <f>(49.9+40+28)/3</f>
        <v>39.300000000000004</v>
      </c>
      <c r="K11" s="5">
        <v>80</v>
      </c>
      <c r="L11" s="6" t="s">
        <v>21</v>
      </c>
    </row>
    <row r="12" spans="1:12" s="4" customFormat="1" ht="67.5" customHeight="1" x14ac:dyDescent="0.25">
      <c r="A12" s="5">
        <v>4</v>
      </c>
      <c r="B12" s="6" t="s">
        <v>29</v>
      </c>
      <c r="C12" s="7" t="s">
        <v>30</v>
      </c>
      <c r="D12" s="5" t="s">
        <v>18</v>
      </c>
      <c r="E12" s="9">
        <v>58.4</v>
      </c>
      <c r="F12" s="9">
        <v>59</v>
      </c>
      <c r="G12" s="5">
        <v>59</v>
      </c>
      <c r="H12" s="8" t="s">
        <v>31</v>
      </c>
      <c r="I12" s="8" t="s">
        <v>32</v>
      </c>
      <c r="J12" s="9">
        <f>(52.7+29.7+27.5)/3</f>
        <v>36.633333333333333</v>
      </c>
      <c r="K12" s="5">
        <v>100</v>
      </c>
      <c r="L12" s="6" t="s">
        <v>21</v>
      </c>
    </row>
    <row r="13" spans="1:12" s="4" customFormat="1" ht="52.5" customHeight="1" x14ac:dyDescent="0.2">
      <c r="A13" s="5">
        <v>5</v>
      </c>
      <c r="B13" s="6" t="s">
        <v>33</v>
      </c>
      <c r="C13" s="7" t="s">
        <v>34</v>
      </c>
      <c r="D13" s="5" t="s">
        <v>18</v>
      </c>
      <c r="E13" s="5">
        <v>99.8</v>
      </c>
      <c r="F13" s="5">
        <v>99.8</v>
      </c>
      <c r="G13" s="10">
        <f>1-(50546/49127858)</f>
        <v>0.99897113364885559</v>
      </c>
      <c r="H13" s="11" t="s">
        <v>35</v>
      </c>
      <c r="I13" s="5" t="s">
        <v>36</v>
      </c>
      <c r="J13" s="9">
        <f>(56.5+53.4+47.8)/3</f>
        <v>52.566666666666663</v>
      </c>
      <c r="K13" s="5">
        <v>80</v>
      </c>
      <c r="L13" s="6" t="s">
        <v>37</v>
      </c>
    </row>
    <row r="14" spans="1:12" s="4" customFormat="1" ht="63" customHeight="1" x14ac:dyDescent="0.2">
      <c r="A14" s="5">
        <v>6</v>
      </c>
      <c r="B14" s="6" t="s">
        <v>38</v>
      </c>
      <c r="C14" s="7" t="s">
        <v>39</v>
      </c>
      <c r="D14" s="5" t="s">
        <v>18</v>
      </c>
      <c r="E14" s="9">
        <v>100</v>
      </c>
      <c r="F14" s="9">
        <v>100</v>
      </c>
      <c r="G14" s="12">
        <f>5747036/5747036</f>
        <v>1</v>
      </c>
      <c r="H14" s="11" t="s">
        <v>35</v>
      </c>
      <c r="I14" s="5" t="s">
        <v>40</v>
      </c>
      <c r="J14" s="9">
        <f>(53.1+46+43)/3</f>
        <v>47.366666666666667</v>
      </c>
      <c r="K14" s="5">
        <v>60</v>
      </c>
      <c r="L14" s="6" t="s">
        <v>37</v>
      </c>
    </row>
    <row r="15" spans="1:12" s="4" customFormat="1" ht="66.75" customHeight="1" x14ac:dyDescent="0.2">
      <c r="A15" s="5">
        <v>7</v>
      </c>
      <c r="B15" s="6" t="s">
        <v>41</v>
      </c>
      <c r="C15" s="7" t="s">
        <v>42</v>
      </c>
      <c r="D15" s="5" t="s">
        <v>18</v>
      </c>
      <c r="E15" s="9">
        <v>100</v>
      </c>
      <c r="F15" s="5" t="s">
        <v>43</v>
      </c>
      <c r="G15" s="12">
        <f>29/29</f>
        <v>1</v>
      </c>
      <c r="H15" s="11" t="s">
        <v>44</v>
      </c>
      <c r="I15" s="5" t="s">
        <v>45</v>
      </c>
      <c r="J15" s="9">
        <f>(30.8+21.5+22.5)/3</f>
        <v>24.933333333333334</v>
      </c>
      <c r="K15" s="5">
        <v>20</v>
      </c>
      <c r="L15" s="6" t="s">
        <v>37</v>
      </c>
    </row>
    <row r="16" spans="1:12" s="4" customFormat="1" ht="54" customHeight="1" x14ac:dyDescent="0.2">
      <c r="A16" s="5">
        <v>8</v>
      </c>
      <c r="B16" s="6" t="s">
        <v>46</v>
      </c>
      <c r="C16" s="7" t="s">
        <v>47</v>
      </c>
      <c r="D16" s="5" t="s">
        <v>18</v>
      </c>
      <c r="E16" s="9">
        <v>100</v>
      </c>
      <c r="F16" s="9">
        <v>100</v>
      </c>
      <c r="G16" s="12">
        <f>156/156</f>
        <v>1</v>
      </c>
      <c r="H16" s="11" t="s">
        <v>48</v>
      </c>
      <c r="I16" s="5" t="s">
        <v>49</v>
      </c>
      <c r="J16" s="5">
        <f>(52.2+45.1+49.7)/3</f>
        <v>49</v>
      </c>
      <c r="K16" s="5">
        <v>80</v>
      </c>
      <c r="L16" s="6" t="s">
        <v>37</v>
      </c>
    </row>
    <row r="17" spans="1:12" s="4" customFormat="1" ht="40.5" customHeight="1" x14ac:dyDescent="0.25">
      <c r="A17" s="5">
        <v>9</v>
      </c>
      <c r="B17" s="6" t="s">
        <v>50</v>
      </c>
      <c r="C17" s="7" t="s">
        <v>51</v>
      </c>
      <c r="D17" s="5" t="s">
        <v>18</v>
      </c>
      <c r="E17" s="5">
        <v>6.7</v>
      </c>
      <c r="F17" s="5">
        <v>4.7</v>
      </c>
      <c r="G17" s="13">
        <v>7.7</v>
      </c>
      <c r="H17" s="13" t="s">
        <v>52</v>
      </c>
      <c r="I17" s="14" t="s">
        <v>53</v>
      </c>
      <c r="J17" s="9">
        <f t="shared" ref="J17:J18" si="0">(48.8+38.7+44.4)/3</f>
        <v>43.966666666666669</v>
      </c>
      <c r="K17" s="5">
        <v>66.599999999999994</v>
      </c>
      <c r="L17" s="6" t="s">
        <v>54</v>
      </c>
    </row>
    <row r="18" spans="1:12" s="4" customFormat="1" ht="54.75" customHeight="1" x14ac:dyDescent="0.25">
      <c r="A18" s="5">
        <v>10</v>
      </c>
      <c r="B18" s="6" t="s">
        <v>50</v>
      </c>
      <c r="C18" s="7" t="s">
        <v>55</v>
      </c>
      <c r="D18" s="5" t="s">
        <v>56</v>
      </c>
      <c r="E18" s="5">
        <v>4</v>
      </c>
      <c r="F18" s="5">
        <v>4</v>
      </c>
      <c r="G18" s="13">
        <v>5</v>
      </c>
      <c r="H18" s="13" t="s">
        <v>57</v>
      </c>
      <c r="I18" s="15" t="s">
        <v>58</v>
      </c>
      <c r="J18" s="9">
        <f t="shared" si="0"/>
        <v>43.966666666666669</v>
      </c>
      <c r="K18" s="5">
        <v>66.599999999999994</v>
      </c>
      <c r="L18" s="6" t="s">
        <v>54</v>
      </c>
    </row>
    <row r="19" spans="1:12" s="4" customFormat="1" ht="51" customHeight="1" x14ac:dyDescent="0.25">
      <c r="A19" s="5">
        <v>11</v>
      </c>
      <c r="B19" s="6" t="s">
        <v>59</v>
      </c>
      <c r="C19" s="7" t="s">
        <v>60</v>
      </c>
      <c r="D19" s="5" t="s">
        <v>18</v>
      </c>
      <c r="E19" s="5">
        <v>13</v>
      </c>
      <c r="F19" s="5">
        <v>13.2</v>
      </c>
      <c r="G19" s="13">
        <v>16.600000000000001</v>
      </c>
      <c r="H19" s="15" t="s">
        <v>57</v>
      </c>
      <c r="I19" s="15" t="s">
        <v>61</v>
      </c>
      <c r="J19" s="9">
        <f t="shared" ref="J19:J21" si="1">(28.8+21.7+21.9)/3</f>
        <v>24.133333333333336</v>
      </c>
      <c r="K19" s="5">
        <v>100</v>
      </c>
      <c r="L19" s="6" t="s">
        <v>54</v>
      </c>
    </row>
    <row r="20" spans="1:12" s="4" customFormat="1" ht="102.75" customHeight="1" x14ac:dyDescent="0.25">
      <c r="A20" s="5">
        <v>12</v>
      </c>
      <c r="B20" s="6" t="s">
        <v>59</v>
      </c>
      <c r="C20" s="7" t="s">
        <v>62</v>
      </c>
      <c r="D20" s="5" t="s">
        <v>18</v>
      </c>
      <c r="E20" s="5">
        <v>14</v>
      </c>
      <c r="F20" s="5">
        <v>14</v>
      </c>
      <c r="G20" s="13">
        <v>14</v>
      </c>
      <c r="H20" s="13" t="s">
        <v>57</v>
      </c>
      <c r="I20" s="15" t="s">
        <v>63</v>
      </c>
      <c r="J20" s="9">
        <f t="shared" si="1"/>
        <v>24.133333333333336</v>
      </c>
      <c r="K20" s="5">
        <v>100</v>
      </c>
      <c r="L20" s="6" t="s">
        <v>54</v>
      </c>
    </row>
    <row r="21" spans="1:12" s="4" customFormat="1" ht="69.75" customHeight="1" x14ac:dyDescent="0.25">
      <c r="A21" s="5">
        <v>13</v>
      </c>
      <c r="B21" s="6" t="s">
        <v>64</v>
      </c>
      <c r="C21" s="7" t="s">
        <v>65</v>
      </c>
      <c r="D21" s="5" t="s">
        <v>66</v>
      </c>
      <c r="E21" s="5">
        <v>2</v>
      </c>
      <c r="F21" s="5">
        <v>2</v>
      </c>
      <c r="G21" s="5">
        <v>4</v>
      </c>
      <c r="H21" s="16" t="s">
        <v>57</v>
      </c>
      <c r="I21" s="16" t="s">
        <v>67</v>
      </c>
      <c r="J21" s="9">
        <f t="shared" si="1"/>
        <v>24.133333333333336</v>
      </c>
      <c r="K21" s="5">
        <v>100</v>
      </c>
      <c r="L21" s="6" t="s">
        <v>54</v>
      </c>
    </row>
    <row r="22" spans="1:12" s="4" customFormat="1" ht="41.25" customHeight="1" x14ac:dyDescent="0.25">
      <c r="A22" s="5">
        <v>14</v>
      </c>
      <c r="B22" s="6" t="s">
        <v>68</v>
      </c>
      <c r="C22" s="7" t="s">
        <v>69</v>
      </c>
      <c r="D22" s="5" t="s">
        <v>18</v>
      </c>
      <c r="E22" s="5">
        <v>7.6</v>
      </c>
      <c r="F22" s="5">
        <v>7.6</v>
      </c>
      <c r="G22" s="13">
        <v>9.61</v>
      </c>
      <c r="H22" s="13" t="s">
        <v>70</v>
      </c>
      <c r="I22" s="15" t="s">
        <v>71</v>
      </c>
      <c r="J22" s="5">
        <f t="shared" ref="J22:J26" si="2">(51.6+45.8+43.3)/3</f>
        <v>46.9</v>
      </c>
      <c r="K22" s="5">
        <v>80</v>
      </c>
      <c r="L22" s="6" t="s">
        <v>54</v>
      </c>
    </row>
    <row r="23" spans="1:12" s="4" customFormat="1" ht="80.25" customHeight="1" x14ac:dyDescent="0.25">
      <c r="A23" s="5">
        <v>15</v>
      </c>
      <c r="B23" s="6" t="s">
        <v>72</v>
      </c>
      <c r="C23" s="7" t="s">
        <v>73</v>
      </c>
      <c r="D23" s="5" t="s">
        <v>18</v>
      </c>
      <c r="E23" s="5">
        <v>26</v>
      </c>
      <c r="F23" s="5">
        <v>20</v>
      </c>
      <c r="G23" s="5">
        <v>29</v>
      </c>
      <c r="H23" s="8" t="s">
        <v>57</v>
      </c>
      <c r="I23" s="8" t="s">
        <v>74</v>
      </c>
      <c r="J23" s="5">
        <f t="shared" si="2"/>
        <v>46.9</v>
      </c>
      <c r="K23" s="5">
        <v>80</v>
      </c>
      <c r="L23" s="6" t="s">
        <v>54</v>
      </c>
    </row>
    <row r="24" spans="1:12" s="4" customFormat="1" ht="87" customHeight="1" x14ac:dyDescent="0.25">
      <c r="A24" s="5">
        <v>16</v>
      </c>
      <c r="B24" s="6" t="s">
        <v>75</v>
      </c>
      <c r="C24" s="7" t="s">
        <v>76</v>
      </c>
      <c r="D24" s="5" t="s">
        <v>18</v>
      </c>
      <c r="E24" s="5">
        <v>5</v>
      </c>
      <c r="F24" s="5">
        <v>20</v>
      </c>
      <c r="G24" s="5">
        <v>4</v>
      </c>
      <c r="H24" s="8" t="s">
        <v>57</v>
      </c>
      <c r="I24" s="8" t="s">
        <v>74</v>
      </c>
      <c r="J24" s="5">
        <f t="shared" si="2"/>
        <v>46.9</v>
      </c>
      <c r="K24" s="5">
        <v>80</v>
      </c>
      <c r="L24" s="6" t="s">
        <v>54</v>
      </c>
    </row>
    <row r="25" spans="1:12" s="4" customFormat="1" ht="65.25" customHeight="1" x14ac:dyDescent="0.25">
      <c r="A25" s="5">
        <v>17</v>
      </c>
      <c r="B25" s="6" t="s">
        <v>77</v>
      </c>
      <c r="C25" s="7" t="s">
        <v>78</v>
      </c>
      <c r="D25" s="5" t="s">
        <v>18</v>
      </c>
      <c r="E25" s="5">
        <v>79.8</v>
      </c>
      <c r="F25" s="5">
        <v>77</v>
      </c>
      <c r="G25" s="5">
        <v>87.7</v>
      </c>
      <c r="H25" s="8" t="s">
        <v>79</v>
      </c>
      <c r="I25" s="8" t="s">
        <v>71</v>
      </c>
      <c r="J25" s="5">
        <f t="shared" si="2"/>
        <v>46.9</v>
      </c>
      <c r="K25" s="5">
        <v>80</v>
      </c>
      <c r="L25" s="6" t="s">
        <v>54</v>
      </c>
    </row>
    <row r="26" spans="1:12" s="4" customFormat="1" ht="65.25" customHeight="1" x14ac:dyDescent="0.25">
      <c r="A26" s="5">
        <v>18</v>
      </c>
      <c r="B26" s="6" t="s">
        <v>80</v>
      </c>
      <c r="C26" s="7" t="s">
        <v>81</v>
      </c>
      <c r="D26" s="5" t="s">
        <v>66</v>
      </c>
      <c r="E26" s="5">
        <v>33</v>
      </c>
      <c r="F26" s="5">
        <v>32</v>
      </c>
      <c r="G26" s="5">
        <v>45</v>
      </c>
      <c r="H26" s="8" t="s">
        <v>57</v>
      </c>
      <c r="I26" s="8" t="s">
        <v>74</v>
      </c>
      <c r="J26" s="5">
        <f t="shared" si="2"/>
        <v>46.9</v>
      </c>
      <c r="K26" s="5">
        <v>80</v>
      </c>
      <c r="L26" s="6" t="s">
        <v>54</v>
      </c>
    </row>
    <row r="27" spans="1:12" s="4" customFormat="1" ht="41.25" customHeight="1" x14ac:dyDescent="0.25">
      <c r="A27" s="5">
        <v>19</v>
      </c>
      <c r="B27" s="6" t="s">
        <v>82</v>
      </c>
      <c r="C27" s="7" t="s">
        <v>83</v>
      </c>
      <c r="D27" s="5" t="s">
        <v>18</v>
      </c>
      <c r="E27" s="5">
        <v>20.3</v>
      </c>
      <c r="F27" s="5">
        <v>28.8</v>
      </c>
      <c r="G27" s="13">
        <v>18.2</v>
      </c>
      <c r="H27" s="13" t="s">
        <v>57</v>
      </c>
      <c r="I27" s="15" t="s">
        <v>84</v>
      </c>
      <c r="J27" s="5">
        <f>(39.3+32.7+31.2)/3</f>
        <v>34.4</v>
      </c>
      <c r="K27" s="5">
        <v>60</v>
      </c>
      <c r="L27" s="6" t="s">
        <v>54</v>
      </c>
    </row>
    <row r="28" spans="1:12" s="4" customFormat="1" ht="41.25" customHeight="1" x14ac:dyDescent="0.25">
      <c r="A28" s="5">
        <v>20</v>
      </c>
      <c r="B28" s="6" t="s">
        <v>85</v>
      </c>
      <c r="C28" s="7" t="s">
        <v>86</v>
      </c>
      <c r="D28" s="5" t="s">
        <v>18</v>
      </c>
      <c r="E28" s="5">
        <v>3.1</v>
      </c>
      <c r="F28" s="5">
        <v>8</v>
      </c>
      <c r="G28" s="5">
        <v>3</v>
      </c>
      <c r="H28" s="8" t="s">
        <v>87</v>
      </c>
      <c r="I28" s="8" t="s">
        <v>88</v>
      </c>
      <c r="J28" s="5">
        <f t="shared" ref="J28:J29" si="3">(37.6+24.8+36.9)/3</f>
        <v>33.1</v>
      </c>
      <c r="K28" s="5">
        <v>100</v>
      </c>
      <c r="L28" s="6" t="s">
        <v>89</v>
      </c>
    </row>
    <row r="29" spans="1:12" s="4" customFormat="1" ht="41.25" customHeight="1" x14ac:dyDescent="0.25">
      <c r="A29" s="5">
        <v>21</v>
      </c>
      <c r="B29" s="6" t="s">
        <v>85</v>
      </c>
      <c r="C29" s="7" t="s">
        <v>90</v>
      </c>
      <c r="D29" s="5" t="s">
        <v>18</v>
      </c>
      <c r="E29" s="5">
        <v>52</v>
      </c>
      <c r="F29" s="5">
        <v>60.5</v>
      </c>
      <c r="G29" s="5">
        <v>67</v>
      </c>
      <c r="H29" s="8" t="s">
        <v>91</v>
      </c>
      <c r="I29" s="8" t="s">
        <v>92</v>
      </c>
      <c r="J29" s="5">
        <f t="shared" si="3"/>
        <v>33.1</v>
      </c>
      <c r="K29" s="5">
        <v>100</v>
      </c>
      <c r="L29" s="6" t="s">
        <v>89</v>
      </c>
    </row>
    <row r="30" spans="1:12" s="4" customFormat="1" ht="41.25" customHeight="1" x14ac:dyDescent="0.25">
      <c r="A30" s="5">
        <v>22</v>
      </c>
      <c r="B30" s="6" t="s">
        <v>93</v>
      </c>
      <c r="C30" s="7" t="s">
        <v>94</v>
      </c>
      <c r="D30" s="5" t="s">
        <v>18</v>
      </c>
      <c r="E30" s="9">
        <v>90</v>
      </c>
      <c r="F30" s="9">
        <v>90</v>
      </c>
      <c r="G30" s="5">
        <v>92</v>
      </c>
      <c r="H30" s="8" t="s">
        <v>95</v>
      </c>
      <c r="I30" s="8" t="s">
        <v>96</v>
      </c>
      <c r="J30" s="9">
        <f>(55.9+37.7+56.5)/3</f>
        <v>50.033333333333331</v>
      </c>
      <c r="K30" s="5">
        <v>60</v>
      </c>
      <c r="L30" s="6" t="s">
        <v>89</v>
      </c>
    </row>
    <row r="31" spans="1:12" s="4" customFormat="1" ht="89.25" customHeight="1" x14ac:dyDescent="0.25">
      <c r="A31" s="5">
        <v>23</v>
      </c>
      <c r="B31" s="6" t="s">
        <v>97</v>
      </c>
      <c r="C31" s="7" t="s">
        <v>98</v>
      </c>
      <c r="D31" s="5" t="s">
        <v>18</v>
      </c>
      <c r="E31" s="5">
        <v>99.91</v>
      </c>
      <c r="F31" s="9">
        <v>90</v>
      </c>
      <c r="G31" s="5">
        <v>99.9</v>
      </c>
      <c r="H31" s="5" t="s">
        <v>99</v>
      </c>
      <c r="I31" s="5" t="s">
        <v>99</v>
      </c>
      <c r="J31" s="5">
        <f>(24.9+18.8+22)/3</f>
        <v>21.900000000000002</v>
      </c>
      <c r="K31" s="5">
        <v>80</v>
      </c>
      <c r="L31" s="6" t="s">
        <v>100</v>
      </c>
    </row>
    <row r="32" spans="1:12" s="4" customFormat="1" ht="51.75" customHeight="1" x14ac:dyDescent="0.25">
      <c r="A32" s="5">
        <v>24</v>
      </c>
      <c r="B32" s="6" t="s">
        <v>101</v>
      </c>
      <c r="C32" s="7" t="s">
        <v>102</v>
      </c>
      <c r="D32" s="5" t="s">
        <v>18</v>
      </c>
      <c r="E32" s="9">
        <v>88</v>
      </c>
      <c r="F32" s="9">
        <v>90</v>
      </c>
      <c r="G32" s="5">
        <v>95</v>
      </c>
      <c r="H32" s="5" t="s">
        <v>103</v>
      </c>
      <c r="I32" s="5" t="s">
        <v>103</v>
      </c>
      <c r="J32" s="5">
        <f>(39.36+27.6+27.9)/3</f>
        <v>31.620000000000005</v>
      </c>
      <c r="K32" s="5">
        <v>60</v>
      </c>
      <c r="L32" s="6" t="s">
        <v>100</v>
      </c>
    </row>
    <row r="33" spans="1:12" s="4" customFormat="1" ht="91.5" customHeight="1" x14ac:dyDescent="0.25">
      <c r="A33" s="5">
        <v>25</v>
      </c>
      <c r="B33" s="6" t="s">
        <v>104</v>
      </c>
      <c r="C33" s="7" t="s">
        <v>105</v>
      </c>
      <c r="D33" s="5" t="s">
        <v>18</v>
      </c>
      <c r="E33" s="5">
        <v>100</v>
      </c>
      <c r="F33" s="9">
        <v>100</v>
      </c>
      <c r="G33" s="5">
        <v>100</v>
      </c>
      <c r="H33" s="5" t="s">
        <v>99</v>
      </c>
      <c r="I33" s="5" t="s">
        <v>99</v>
      </c>
      <c r="J33" s="9">
        <f>(23.5+20+20.6)/3</f>
        <v>21.366666666666664</v>
      </c>
      <c r="K33" s="5">
        <v>80</v>
      </c>
      <c r="L33" s="6" t="s">
        <v>100</v>
      </c>
    </row>
    <row r="34" spans="1:12" s="4" customFormat="1" ht="49.5" customHeight="1" x14ac:dyDescent="0.25">
      <c r="A34" s="5">
        <v>26</v>
      </c>
      <c r="B34" s="6" t="s">
        <v>106</v>
      </c>
      <c r="C34" s="7" t="s">
        <v>107</v>
      </c>
      <c r="D34" s="5" t="s">
        <v>18</v>
      </c>
      <c r="E34" s="5">
        <v>100</v>
      </c>
      <c r="F34" s="9">
        <v>100</v>
      </c>
      <c r="G34" s="5">
        <v>100</v>
      </c>
      <c r="H34" s="5" t="s">
        <v>99</v>
      </c>
      <c r="I34" s="5" t="s">
        <v>99</v>
      </c>
      <c r="J34" s="9">
        <f t="shared" ref="J34:J35" si="4">(38.8+30.8+34)/3</f>
        <v>34.533333333333331</v>
      </c>
      <c r="K34" s="5">
        <v>40</v>
      </c>
      <c r="L34" s="6" t="s">
        <v>100</v>
      </c>
    </row>
    <row r="35" spans="1:12" s="4" customFormat="1" ht="52.5" customHeight="1" x14ac:dyDescent="0.25">
      <c r="A35" s="5">
        <v>27</v>
      </c>
      <c r="B35" s="6" t="s">
        <v>106</v>
      </c>
      <c r="C35" s="7" t="s">
        <v>108</v>
      </c>
      <c r="D35" s="5" t="s">
        <v>18</v>
      </c>
      <c r="E35" s="5">
        <v>100</v>
      </c>
      <c r="F35" s="9">
        <v>100</v>
      </c>
      <c r="G35" s="5">
        <v>100</v>
      </c>
      <c r="H35" s="5" t="s">
        <v>99</v>
      </c>
      <c r="I35" s="5" t="s">
        <v>99</v>
      </c>
      <c r="J35" s="9">
        <f t="shared" si="4"/>
        <v>34.533333333333331</v>
      </c>
      <c r="K35" s="5">
        <v>40</v>
      </c>
      <c r="L35" s="6" t="s">
        <v>100</v>
      </c>
    </row>
    <row r="36" spans="1:12" s="4" customFormat="1" ht="41.25" customHeight="1" x14ac:dyDescent="0.25">
      <c r="A36" s="5">
        <v>28</v>
      </c>
      <c r="B36" s="6" t="s">
        <v>109</v>
      </c>
      <c r="C36" s="7" t="s">
        <v>110</v>
      </c>
      <c r="D36" s="5" t="s">
        <v>56</v>
      </c>
      <c r="E36" s="5">
        <v>457</v>
      </c>
      <c r="F36" s="5">
        <v>429</v>
      </c>
      <c r="G36" s="13">
        <v>458</v>
      </c>
      <c r="H36" s="13" t="s">
        <v>111</v>
      </c>
      <c r="I36" s="15" t="s">
        <v>112</v>
      </c>
      <c r="J36" s="9">
        <f>(48.1+33+51.9)/3</f>
        <v>44.333333333333336</v>
      </c>
      <c r="K36" s="5">
        <v>60</v>
      </c>
      <c r="L36" s="6" t="s">
        <v>113</v>
      </c>
    </row>
    <row r="37" spans="1:12" s="4" customFormat="1" ht="41.25" customHeight="1" x14ac:dyDescent="0.25">
      <c r="A37" s="5">
        <v>29</v>
      </c>
      <c r="B37" s="6" t="s">
        <v>114</v>
      </c>
      <c r="C37" s="7" t="s">
        <v>115</v>
      </c>
      <c r="D37" s="5" t="s">
        <v>18</v>
      </c>
      <c r="E37" s="5">
        <v>99.99</v>
      </c>
      <c r="F37" s="5">
        <v>99.99</v>
      </c>
      <c r="G37" s="13" t="s">
        <v>116</v>
      </c>
      <c r="H37" s="13" t="s">
        <v>117</v>
      </c>
      <c r="I37" s="15" t="s">
        <v>118</v>
      </c>
      <c r="J37" s="9">
        <f>(34.6+19.3+31.4)/3</f>
        <v>28.433333333333337</v>
      </c>
      <c r="K37" s="5">
        <v>100</v>
      </c>
      <c r="L37" s="6" t="s">
        <v>113</v>
      </c>
    </row>
    <row r="38" spans="1:12" s="4" customFormat="1" ht="41.25" customHeight="1" x14ac:dyDescent="0.25">
      <c r="A38" s="5">
        <v>30</v>
      </c>
      <c r="B38" s="6" t="s">
        <v>119</v>
      </c>
      <c r="C38" s="7" t="s">
        <v>120</v>
      </c>
      <c r="D38" s="5" t="s">
        <v>18</v>
      </c>
      <c r="E38" s="5">
        <v>100</v>
      </c>
      <c r="F38" s="9">
        <v>100</v>
      </c>
      <c r="G38" s="13">
        <v>100</v>
      </c>
      <c r="H38" s="13" t="s">
        <v>121</v>
      </c>
      <c r="I38" s="15" t="s">
        <v>122</v>
      </c>
      <c r="J38" s="5">
        <f>(38.4+33.1+37.7)/3</f>
        <v>36.4</v>
      </c>
      <c r="K38" s="5">
        <v>100</v>
      </c>
      <c r="L38" s="6" t="s">
        <v>113</v>
      </c>
    </row>
    <row r="39" spans="1:12" s="4" customFormat="1" ht="41.25" customHeight="1" x14ac:dyDescent="0.25">
      <c r="A39" s="5">
        <v>31</v>
      </c>
      <c r="B39" s="6" t="s">
        <v>123</v>
      </c>
      <c r="C39" s="7" t="s">
        <v>124</v>
      </c>
      <c r="D39" s="5" t="s">
        <v>18</v>
      </c>
      <c r="E39" s="5">
        <v>100</v>
      </c>
      <c r="F39" s="9">
        <v>100</v>
      </c>
      <c r="G39" s="13">
        <v>100</v>
      </c>
      <c r="H39" s="13" t="s">
        <v>121</v>
      </c>
      <c r="I39" s="15" t="s">
        <v>125</v>
      </c>
      <c r="J39" s="5">
        <f>(34.3+30.7+29.2)/3</f>
        <v>31.400000000000002</v>
      </c>
      <c r="K39" s="5">
        <v>60</v>
      </c>
      <c r="L39" s="6" t="s">
        <v>113</v>
      </c>
    </row>
    <row r="40" spans="1:12" s="4" customFormat="1" ht="41.25" customHeight="1" x14ac:dyDescent="0.25">
      <c r="A40" s="5">
        <v>32</v>
      </c>
      <c r="B40" s="6" t="s">
        <v>126</v>
      </c>
      <c r="C40" s="7" t="s">
        <v>127</v>
      </c>
      <c r="D40" s="5" t="s">
        <v>18</v>
      </c>
      <c r="E40" s="9">
        <v>56</v>
      </c>
      <c r="F40" s="9">
        <v>56.9</v>
      </c>
      <c r="G40" s="5">
        <v>56.9</v>
      </c>
      <c r="H40" s="17" t="s">
        <v>128</v>
      </c>
      <c r="I40" s="8" t="s">
        <v>129</v>
      </c>
      <c r="J40" s="5">
        <f t="shared" ref="J40:J44" si="5">(45.8+38+37.4)/3</f>
        <v>40.4</v>
      </c>
      <c r="K40" s="5">
        <v>100</v>
      </c>
      <c r="L40" s="6" t="s">
        <v>130</v>
      </c>
    </row>
    <row r="41" spans="1:12" s="4" customFormat="1" ht="91.5" customHeight="1" x14ac:dyDescent="0.25">
      <c r="A41" s="5">
        <v>33</v>
      </c>
      <c r="B41" s="6" t="s">
        <v>126</v>
      </c>
      <c r="C41" s="7" t="s">
        <v>131</v>
      </c>
      <c r="D41" s="5" t="s">
        <v>18</v>
      </c>
      <c r="E41" s="5">
        <v>14.5</v>
      </c>
      <c r="F41" s="5">
        <v>12.3</v>
      </c>
      <c r="G41" s="13">
        <v>15.7</v>
      </c>
      <c r="H41" s="17" t="s">
        <v>132</v>
      </c>
      <c r="I41" s="8" t="s">
        <v>133</v>
      </c>
      <c r="J41" s="5">
        <f t="shared" si="5"/>
        <v>40.4</v>
      </c>
      <c r="K41" s="5">
        <v>100</v>
      </c>
      <c r="L41" s="6" t="s">
        <v>130</v>
      </c>
    </row>
    <row r="42" spans="1:12" s="4" customFormat="1" ht="91.5" customHeight="1" x14ac:dyDescent="0.25">
      <c r="A42" s="5">
        <v>34</v>
      </c>
      <c r="B42" s="6" t="s">
        <v>134</v>
      </c>
      <c r="C42" s="7" t="s">
        <v>135</v>
      </c>
      <c r="D42" s="5" t="s">
        <v>66</v>
      </c>
      <c r="E42" s="5">
        <v>5</v>
      </c>
      <c r="F42" s="5">
        <v>4</v>
      </c>
      <c r="G42" s="5">
        <v>10</v>
      </c>
      <c r="H42" s="17" t="s">
        <v>136</v>
      </c>
      <c r="I42" s="5"/>
      <c r="J42" s="5">
        <f t="shared" si="5"/>
        <v>40.4</v>
      </c>
      <c r="K42" s="5">
        <v>100</v>
      </c>
      <c r="L42" s="6" t="s">
        <v>130</v>
      </c>
    </row>
    <row r="43" spans="1:12" s="4" customFormat="1" ht="108" customHeight="1" x14ac:dyDescent="0.25">
      <c r="A43" s="5">
        <v>35</v>
      </c>
      <c r="B43" s="6" t="s">
        <v>137</v>
      </c>
      <c r="C43" s="7" t="s">
        <v>138</v>
      </c>
      <c r="D43" s="5" t="s">
        <v>66</v>
      </c>
      <c r="E43" s="5">
        <v>22</v>
      </c>
      <c r="F43" s="5" t="s">
        <v>139</v>
      </c>
      <c r="G43" s="5">
        <v>20</v>
      </c>
      <c r="H43" s="8" t="s">
        <v>140</v>
      </c>
      <c r="I43" s="5"/>
      <c r="J43" s="5">
        <f t="shared" si="5"/>
        <v>40.4</v>
      </c>
      <c r="K43" s="5">
        <v>100</v>
      </c>
      <c r="L43" s="6" t="s">
        <v>130</v>
      </c>
    </row>
    <row r="44" spans="1:12" s="4" customFormat="1" ht="91.5" customHeight="1" x14ac:dyDescent="0.25">
      <c r="A44" s="5">
        <v>36</v>
      </c>
      <c r="B44" s="6" t="s">
        <v>141</v>
      </c>
      <c r="C44" s="7" t="s">
        <v>142</v>
      </c>
      <c r="D44" s="5" t="s">
        <v>66</v>
      </c>
      <c r="E44" s="5">
        <v>2</v>
      </c>
      <c r="F44" s="5" t="s">
        <v>143</v>
      </c>
      <c r="G44" s="13">
        <v>2</v>
      </c>
      <c r="H44" s="8" t="s">
        <v>140</v>
      </c>
      <c r="I44" s="5"/>
      <c r="J44" s="5">
        <f t="shared" si="5"/>
        <v>40.4</v>
      </c>
      <c r="K44" s="5">
        <v>100</v>
      </c>
      <c r="L44" s="6" t="s">
        <v>130</v>
      </c>
    </row>
    <row r="45" spans="1:12" s="4" customFormat="1" ht="53.25" customHeight="1" x14ac:dyDescent="0.25">
      <c r="A45" s="5">
        <v>37</v>
      </c>
      <c r="B45" s="6" t="s">
        <v>144</v>
      </c>
      <c r="C45" s="7" t="s">
        <v>145</v>
      </c>
      <c r="D45" s="5" t="s">
        <v>18</v>
      </c>
      <c r="E45" s="5">
        <v>87.34</v>
      </c>
      <c r="F45" s="5">
        <v>90.69</v>
      </c>
      <c r="G45" s="5">
        <v>84.2</v>
      </c>
      <c r="H45" s="6" t="s">
        <v>146</v>
      </c>
      <c r="I45" s="6" t="s">
        <v>147</v>
      </c>
      <c r="J45" s="5">
        <f>(26.3+22.6+24.3)/3</f>
        <v>24.400000000000002</v>
      </c>
      <c r="K45" s="5">
        <v>80</v>
      </c>
      <c r="L45" s="6" t="s">
        <v>148</v>
      </c>
    </row>
    <row r="46" spans="1:12" s="4" customFormat="1" ht="66" customHeight="1" x14ac:dyDescent="0.25">
      <c r="A46" s="5">
        <v>38</v>
      </c>
      <c r="B46" s="6" t="s">
        <v>149</v>
      </c>
      <c r="C46" s="7" t="s">
        <v>150</v>
      </c>
      <c r="D46" s="5" t="s">
        <v>18</v>
      </c>
      <c r="E46" s="5">
        <v>98.2</v>
      </c>
      <c r="F46" s="5">
        <v>96.71</v>
      </c>
      <c r="G46" s="5">
        <v>97.6</v>
      </c>
      <c r="H46" s="6" t="s">
        <v>151</v>
      </c>
      <c r="I46" s="6" t="s">
        <v>152</v>
      </c>
      <c r="J46" s="9">
        <f>(28.5+26.1+25.1)/3</f>
        <v>26.566666666666666</v>
      </c>
      <c r="K46" s="5">
        <v>40</v>
      </c>
      <c r="L46" s="6" t="s">
        <v>153</v>
      </c>
    </row>
    <row r="47" spans="1:12" s="4" customFormat="1" ht="63" customHeight="1" x14ac:dyDescent="0.25">
      <c r="A47" s="5">
        <v>39</v>
      </c>
      <c r="B47" s="6" t="s">
        <v>154</v>
      </c>
      <c r="C47" s="7" t="s">
        <v>155</v>
      </c>
      <c r="D47" s="5" t="s">
        <v>56</v>
      </c>
      <c r="E47" s="5">
        <v>18</v>
      </c>
      <c r="F47" s="5">
        <v>24</v>
      </c>
      <c r="G47" s="5">
        <v>20</v>
      </c>
      <c r="H47" s="8" t="s">
        <v>156</v>
      </c>
      <c r="I47" s="8" t="s">
        <v>157</v>
      </c>
      <c r="J47" s="5">
        <f>(30.4+22.3+21.1)/3</f>
        <v>24.600000000000005</v>
      </c>
      <c r="K47" s="5">
        <v>40</v>
      </c>
      <c r="L47" s="6" t="s">
        <v>158</v>
      </c>
    </row>
    <row r="48" spans="1:12" s="4" customFormat="1" ht="63.75" customHeight="1" x14ac:dyDescent="0.25">
      <c r="A48" s="5">
        <v>40</v>
      </c>
      <c r="B48" s="6" t="s">
        <v>159</v>
      </c>
      <c r="C48" s="7" t="s">
        <v>160</v>
      </c>
      <c r="D48" s="5" t="s">
        <v>18</v>
      </c>
      <c r="E48" s="5">
        <v>94.8</v>
      </c>
      <c r="F48" s="5">
        <v>93.5</v>
      </c>
      <c r="G48" s="5" t="s">
        <v>161</v>
      </c>
      <c r="H48" s="5" t="s">
        <v>103</v>
      </c>
      <c r="I48" s="8" t="s">
        <v>162</v>
      </c>
      <c r="J48" s="9">
        <f>(23.7+19.5+20.9)/3</f>
        <v>21.366666666666664</v>
      </c>
      <c r="K48" s="5">
        <v>40</v>
      </c>
      <c r="L48" s="6" t="s">
        <v>158</v>
      </c>
    </row>
    <row r="49" spans="1:12" s="4" customFormat="1" ht="66" customHeight="1" x14ac:dyDescent="0.25">
      <c r="A49" s="5">
        <v>41</v>
      </c>
      <c r="B49" s="6" t="s">
        <v>163</v>
      </c>
      <c r="C49" s="7" t="s">
        <v>164</v>
      </c>
      <c r="D49" s="5" t="s">
        <v>18</v>
      </c>
      <c r="E49" s="5">
        <v>100</v>
      </c>
      <c r="F49" s="9">
        <v>100</v>
      </c>
      <c r="G49" s="5">
        <v>100</v>
      </c>
      <c r="H49" s="8" t="s">
        <v>165</v>
      </c>
      <c r="I49" s="5" t="s">
        <v>103</v>
      </c>
      <c r="J49" s="9">
        <f>(25.9+17+17.8)/3</f>
        <v>20.233333333333334</v>
      </c>
      <c r="K49" s="5">
        <v>100</v>
      </c>
      <c r="L49" s="6" t="s">
        <v>158</v>
      </c>
    </row>
    <row r="50" spans="1:12" s="4" customFormat="1" ht="65.25" customHeight="1" x14ac:dyDescent="0.25">
      <c r="A50" s="5">
        <v>42</v>
      </c>
      <c r="B50" s="6" t="s">
        <v>166</v>
      </c>
      <c r="C50" s="7" t="s">
        <v>167</v>
      </c>
      <c r="D50" s="5" t="s">
        <v>18</v>
      </c>
      <c r="E50" s="5">
        <v>100</v>
      </c>
      <c r="F50" s="9">
        <v>100</v>
      </c>
      <c r="G50" s="5">
        <v>100</v>
      </c>
      <c r="H50" s="6" t="s">
        <v>168</v>
      </c>
      <c r="I50" s="6" t="s">
        <v>169</v>
      </c>
      <c r="J50" s="5">
        <f>(33.2+20.6+31.4)/3</f>
        <v>28.400000000000002</v>
      </c>
      <c r="K50" s="5">
        <v>80</v>
      </c>
      <c r="L50" s="6" t="s">
        <v>158</v>
      </c>
    </row>
    <row r="51" spans="1:12" s="4" customFormat="1" ht="64.5" customHeight="1" x14ac:dyDescent="0.25">
      <c r="A51" s="5">
        <v>43</v>
      </c>
      <c r="B51" s="6" t="s">
        <v>170</v>
      </c>
      <c r="C51" s="7" t="s">
        <v>171</v>
      </c>
      <c r="D51" s="5" t="s">
        <v>18</v>
      </c>
      <c r="E51" s="5">
        <v>100</v>
      </c>
      <c r="F51" s="9">
        <v>100</v>
      </c>
      <c r="G51" s="5">
        <v>100</v>
      </c>
      <c r="H51" s="6" t="s">
        <v>172</v>
      </c>
      <c r="I51" s="6" t="s">
        <v>173</v>
      </c>
      <c r="J51" s="5">
        <f>(31.6+17.8+26.5)/3</f>
        <v>25.3</v>
      </c>
      <c r="K51" s="5">
        <v>60</v>
      </c>
      <c r="L51" s="6" t="s">
        <v>158</v>
      </c>
    </row>
    <row r="52" spans="1:12" s="4" customFormat="1" ht="63.75" customHeight="1" x14ac:dyDescent="0.25">
      <c r="A52" s="5">
        <v>44</v>
      </c>
      <c r="B52" s="6" t="s">
        <v>174</v>
      </c>
      <c r="C52" s="7" t="s">
        <v>175</v>
      </c>
      <c r="D52" s="5" t="s">
        <v>18</v>
      </c>
      <c r="E52" s="5">
        <v>100</v>
      </c>
      <c r="F52" s="9">
        <v>100</v>
      </c>
      <c r="G52" s="5">
        <v>100</v>
      </c>
      <c r="H52" s="6" t="s">
        <v>176</v>
      </c>
      <c r="I52" s="6" t="s">
        <v>177</v>
      </c>
      <c r="J52" s="9">
        <f>(32.6+16.5+30.3)/3</f>
        <v>26.466666666666669</v>
      </c>
      <c r="K52" s="5">
        <v>100</v>
      </c>
      <c r="L52" s="6" t="s">
        <v>158</v>
      </c>
    </row>
    <row r="53" spans="1:12" s="4" customFormat="1" ht="35.25" customHeight="1" x14ac:dyDescent="0.25">
      <c r="A53" s="5">
        <v>45</v>
      </c>
      <c r="B53" s="6" t="s">
        <v>178</v>
      </c>
      <c r="C53" s="7" t="s">
        <v>179</v>
      </c>
      <c r="D53" s="5" t="s">
        <v>180</v>
      </c>
      <c r="E53" s="5">
        <v>636.29999999999995</v>
      </c>
      <c r="F53" s="5">
        <v>652.70000000000005</v>
      </c>
      <c r="G53" s="5">
        <v>700</v>
      </c>
      <c r="H53" s="8" t="s">
        <v>181</v>
      </c>
      <c r="I53" s="8" t="s">
        <v>182</v>
      </c>
      <c r="J53" s="9">
        <f>(39.1+26.7+39.4)/3</f>
        <v>35.066666666666663</v>
      </c>
      <c r="K53" s="5">
        <v>60</v>
      </c>
      <c r="L53" s="6" t="s">
        <v>183</v>
      </c>
    </row>
    <row r="54" spans="1:12" s="4" customFormat="1" ht="54" customHeight="1" x14ac:dyDescent="0.25">
      <c r="A54" s="5">
        <v>46</v>
      </c>
      <c r="B54" s="6" t="s">
        <v>184</v>
      </c>
      <c r="C54" s="7" t="s">
        <v>185</v>
      </c>
      <c r="D54" s="5" t="s">
        <v>18</v>
      </c>
      <c r="E54" s="5">
        <v>99.9</v>
      </c>
      <c r="F54" s="5">
        <v>99.9</v>
      </c>
      <c r="G54" s="5">
        <v>99.9</v>
      </c>
      <c r="H54" s="8" t="s">
        <v>186</v>
      </c>
      <c r="I54" s="8" t="s">
        <v>187</v>
      </c>
      <c r="J54" s="9">
        <f>(55.9+50.3+49.9)/3</f>
        <v>52.033333333333331</v>
      </c>
      <c r="K54" s="5">
        <v>60</v>
      </c>
      <c r="L54" s="6" t="s">
        <v>188</v>
      </c>
    </row>
    <row r="55" spans="1:12" ht="61.5" customHeight="1" x14ac:dyDescent="0.25">
      <c r="A55" s="5">
        <v>47</v>
      </c>
      <c r="B55" s="18" t="s">
        <v>189</v>
      </c>
      <c r="C55" s="19" t="s">
        <v>190</v>
      </c>
      <c r="D55" s="8" t="s">
        <v>56</v>
      </c>
      <c r="E55" s="5">
        <v>39.5</v>
      </c>
      <c r="F55" s="5">
        <v>33.6</v>
      </c>
      <c r="G55" s="13" t="s">
        <v>191</v>
      </c>
      <c r="H55" s="20" t="s">
        <v>192</v>
      </c>
      <c r="I55" s="21" t="s">
        <v>193</v>
      </c>
      <c r="J55" s="8" t="s">
        <v>103</v>
      </c>
      <c r="K55" s="8" t="s">
        <v>103</v>
      </c>
      <c r="L55" s="15" t="s">
        <v>113</v>
      </c>
    </row>
    <row r="56" spans="1:12" ht="75.75" customHeight="1" x14ac:dyDescent="0.25">
      <c r="A56" s="5">
        <v>48</v>
      </c>
      <c r="B56" s="18" t="s">
        <v>194</v>
      </c>
      <c r="C56" s="6" t="s">
        <v>195</v>
      </c>
      <c r="D56" s="8" t="s">
        <v>56</v>
      </c>
      <c r="E56" s="5">
        <v>2.6</v>
      </c>
      <c r="F56" s="5" t="s">
        <v>196</v>
      </c>
      <c r="G56" s="5">
        <v>3</v>
      </c>
      <c r="H56" s="8" t="s">
        <v>197</v>
      </c>
      <c r="I56" s="6"/>
      <c r="J56" s="8" t="s">
        <v>103</v>
      </c>
      <c r="K56" s="8" t="s">
        <v>103</v>
      </c>
      <c r="L56" s="15" t="s">
        <v>198</v>
      </c>
    </row>
    <row r="57" spans="1:12" ht="81" customHeight="1" x14ac:dyDescent="0.25">
      <c r="A57" s="5">
        <v>49</v>
      </c>
      <c r="B57" s="18" t="s">
        <v>194</v>
      </c>
      <c r="C57" s="6" t="s">
        <v>199</v>
      </c>
      <c r="D57" s="8" t="s">
        <v>18</v>
      </c>
      <c r="E57" s="5">
        <v>34.24</v>
      </c>
      <c r="F57" s="5" t="s">
        <v>200</v>
      </c>
      <c r="G57" s="5">
        <v>47.03</v>
      </c>
      <c r="H57" s="8" t="s">
        <v>201</v>
      </c>
      <c r="I57" s="6"/>
      <c r="J57" s="8" t="s">
        <v>103</v>
      </c>
      <c r="K57" s="8" t="s">
        <v>103</v>
      </c>
      <c r="L57" s="15" t="s">
        <v>198</v>
      </c>
    </row>
    <row r="58" spans="1:12" ht="81" customHeight="1" x14ac:dyDescent="0.25">
      <c r="A58" s="5">
        <v>50</v>
      </c>
      <c r="B58" s="18" t="s">
        <v>202</v>
      </c>
      <c r="C58" s="6" t="s">
        <v>203</v>
      </c>
      <c r="D58" s="8" t="s">
        <v>66</v>
      </c>
      <c r="E58" s="8">
        <v>4</v>
      </c>
      <c r="F58" s="5" t="s">
        <v>204</v>
      </c>
      <c r="G58" s="8">
        <v>4</v>
      </c>
      <c r="H58" s="6" t="s">
        <v>205</v>
      </c>
      <c r="I58" s="6"/>
      <c r="J58" s="8" t="s">
        <v>103</v>
      </c>
      <c r="K58" s="8" t="s">
        <v>103</v>
      </c>
      <c r="L58" s="15" t="s">
        <v>198</v>
      </c>
    </row>
    <row r="59" spans="1:12" ht="107.25" customHeight="1" x14ac:dyDescent="0.25">
      <c r="A59" s="5">
        <v>51</v>
      </c>
      <c r="B59" s="19" t="s">
        <v>206</v>
      </c>
      <c r="C59" s="19" t="s">
        <v>207</v>
      </c>
      <c r="D59" s="8" t="s">
        <v>18</v>
      </c>
      <c r="E59" s="5">
        <v>41.73</v>
      </c>
      <c r="F59" s="5" t="s">
        <v>208</v>
      </c>
      <c r="G59" s="5">
        <v>40.42</v>
      </c>
      <c r="H59" s="8" t="s">
        <v>209</v>
      </c>
      <c r="I59" s="8" t="s">
        <v>210</v>
      </c>
      <c r="J59" s="6"/>
      <c r="K59" s="6"/>
      <c r="L59" s="6" t="s">
        <v>211</v>
      </c>
    </row>
    <row r="60" spans="1:12" ht="87.75" customHeight="1" x14ac:dyDescent="0.25">
      <c r="A60" s="5">
        <v>52</v>
      </c>
      <c r="B60" s="19" t="s">
        <v>212</v>
      </c>
      <c r="C60" s="19" t="s">
        <v>213</v>
      </c>
      <c r="D60" s="8" t="s">
        <v>66</v>
      </c>
      <c r="E60" s="5">
        <v>3</v>
      </c>
      <c r="F60" s="5" t="s">
        <v>214</v>
      </c>
      <c r="G60" s="5">
        <v>2</v>
      </c>
      <c r="H60" s="6" t="s">
        <v>215</v>
      </c>
      <c r="I60" s="6"/>
      <c r="J60" s="8" t="s">
        <v>103</v>
      </c>
      <c r="K60" s="8" t="s">
        <v>103</v>
      </c>
      <c r="L60" s="6" t="s">
        <v>198</v>
      </c>
    </row>
    <row r="61" spans="1:12" ht="72" customHeight="1" x14ac:dyDescent="0.25">
      <c r="A61" s="5">
        <v>53</v>
      </c>
      <c r="B61" s="18" t="s">
        <v>216</v>
      </c>
      <c r="C61" s="6" t="s">
        <v>217</v>
      </c>
      <c r="D61" s="6" t="s">
        <v>218</v>
      </c>
      <c r="E61" s="5">
        <v>2</v>
      </c>
      <c r="F61" s="5">
        <v>1</v>
      </c>
      <c r="G61" s="5">
        <v>3</v>
      </c>
      <c r="H61" s="8" t="s">
        <v>219</v>
      </c>
      <c r="I61" s="6"/>
      <c r="J61" s="8" t="s">
        <v>103</v>
      </c>
      <c r="K61" s="8" t="s">
        <v>103</v>
      </c>
      <c r="L61" s="15" t="s">
        <v>198</v>
      </c>
    </row>
    <row r="62" spans="1:12" ht="171.75" customHeight="1" x14ac:dyDescent="0.25">
      <c r="A62" s="5">
        <v>54</v>
      </c>
      <c r="B62" s="6" t="s">
        <v>220</v>
      </c>
      <c r="C62" s="19" t="s">
        <v>221</v>
      </c>
      <c r="D62" s="6" t="s">
        <v>18</v>
      </c>
      <c r="E62" s="9">
        <v>52.31</v>
      </c>
      <c r="F62" s="9">
        <v>21</v>
      </c>
      <c r="G62" s="9">
        <v>40.4</v>
      </c>
      <c r="H62" s="6"/>
      <c r="I62" s="6"/>
      <c r="J62" s="8" t="s">
        <v>103</v>
      </c>
      <c r="K62" s="8" t="s">
        <v>103</v>
      </c>
      <c r="L62" s="15" t="s">
        <v>148</v>
      </c>
    </row>
    <row r="63" spans="1:12" ht="169.5" customHeight="1" x14ac:dyDescent="0.25">
      <c r="A63" s="5">
        <v>55</v>
      </c>
      <c r="B63" s="6" t="s">
        <v>220</v>
      </c>
      <c r="C63" s="19" t="s">
        <v>222</v>
      </c>
      <c r="D63" s="6" t="s">
        <v>18</v>
      </c>
      <c r="E63" s="5">
        <v>100</v>
      </c>
      <c r="F63" s="5">
        <v>100</v>
      </c>
      <c r="G63" s="5">
        <v>100</v>
      </c>
      <c r="H63" s="6"/>
      <c r="I63" s="6"/>
      <c r="J63" s="8" t="s">
        <v>103</v>
      </c>
      <c r="K63" s="8" t="s">
        <v>103</v>
      </c>
      <c r="L63" s="15" t="s">
        <v>148</v>
      </c>
    </row>
    <row r="64" spans="1:12" ht="55.5" customHeight="1" x14ac:dyDescent="0.25">
      <c r="A64" s="5">
        <v>56</v>
      </c>
      <c r="B64" s="6" t="s">
        <v>223</v>
      </c>
      <c r="C64" s="22" t="s">
        <v>224</v>
      </c>
      <c r="D64" s="6" t="s">
        <v>18</v>
      </c>
      <c r="E64" s="5">
        <v>67.33</v>
      </c>
      <c r="F64" s="9" t="s">
        <v>225</v>
      </c>
      <c r="G64" s="5">
        <v>62.28</v>
      </c>
      <c r="H64" s="6" t="s">
        <v>226</v>
      </c>
      <c r="I64" s="6"/>
      <c r="J64" s="8" t="s">
        <v>103</v>
      </c>
      <c r="K64" s="8" t="s">
        <v>103</v>
      </c>
      <c r="L64" s="15" t="s">
        <v>198</v>
      </c>
    </row>
    <row r="65" spans="1:12" ht="84.75" customHeight="1" x14ac:dyDescent="0.25">
      <c r="A65" s="5">
        <v>57</v>
      </c>
      <c r="B65" s="18" t="s">
        <v>227</v>
      </c>
      <c r="C65" s="19" t="s">
        <v>228</v>
      </c>
      <c r="D65" s="6" t="s">
        <v>18</v>
      </c>
      <c r="E65" s="5">
        <v>7.68</v>
      </c>
      <c r="F65" s="9" t="s">
        <v>229</v>
      </c>
      <c r="G65" s="13">
        <v>7.57</v>
      </c>
      <c r="H65" s="6"/>
      <c r="I65" s="6"/>
      <c r="J65" s="8" t="s">
        <v>103</v>
      </c>
      <c r="K65" s="8" t="s">
        <v>103</v>
      </c>
      <c r="L65" s="8" t="s">
        <v>148</v>
      </c>
    </row>
    <row r="66" spans="1:12" ht="87.75" customHeight="1" x14ac:dyDescent="0.25">
      <c r="A66" s="5">
        <v>58</v>
      </c>
      <c r="B66" s="18" t="s">
        <v>230</v>
      </c>
      <c r="C66" s="19" t="s">
        <v>231</v>
      </c>
      <c r="D66" s="6" t="s">
        <v>18</v>
      </c>
      <c r="E66" s="9">
        <v>57</v>
      </c>
      <c r="F66" s="5" t="s">
        <v>232</v>
      </c>
      <c r="G66" s="5">
        <v>71</v>
      </c>
      <c r="H66" s="6"/>
      <c r="I66" s="6"/>
      <c r="J66" s="8" t="s">
        <v>103</v>
      </c>
      <c r="K66" s="8" t="s">
        <v>103</v>
      </c>
      <c r="L66" s="8" t="s">
        <v>148</v>
      </c>
    </row>
    <row r="67" spans="1:12" ht="162.75" customHeight="1" x14ac:dyDescent="0.25">
      <c r="A67" s="5">
        <v>59</v>
      </c>
      <c r="B67" s="18" t="s">
        <v>233</v>
      </c>
      <c r="C67" s="19" t="s">
        <v>234</v>
      </c>
      <c r="D67" s="6" t="s">
        <v>56</v>
      </c>
      <c r="E67" s="5">
        <v>11</v>
      </c>
      <c r="F67" s="5">
        <v>3</v>
      </c>
      <c r="G67" s="15">
        <v>14</v>
      </c>
      <c r="H67" s="21" t="s">
        <v>235</v>
      </c>
      <c r="I67" s="6"/>
      <c r="J67" s="8" t="s">
        <v>103</v>
      </c>
      <c r="K67" s="8" t="s">
        <v>103</v>
      </c>
      <c r="L67" s="8" t="s">
        <v>113</v>
      </c>
    </row>
    <row r="68" spans="1:12" ht="171" customHeight="1" x14ac:dyDescent="0.25">
      <c r="A68" s="5">
        <v>60</v>
      </c>
      <c r="B68" s="18" t="s">
        <v>236</v>
      </c>
      <c r="C68" s="19" t="s">
        <v>237</v>
      </c>
      <c r="D68" s="6" t="s">
        <v>56</v>
      </c>
      <c r="E68" s="8">
        <v>2</v>
      </c>
      <c r="F68" s="5" t="s">
        <v>214</v>
      </c>
      <c r="G68" s="15">
        <v>1</v>
      </c>
      <c r="H68" s="6"/>
      <c r="I68" s="6"/>
      <c r="J68" s="8" t="s">
        <v>103</v>
      </c>
      <c r="K68" s="8" t="s">
        <v>103</v>
      </c>
      <c r="L68" s="8" t="s">
        <v>113</v>
      </c>
    </row>
    <row r="69" spans="1:12" ht="171" customHeight="1" x14ac:dyDescent="0.25">
      <c r="A69" s="5">
        <v>61</v>
      </c>
      <c r="B69" s="18" t="s">
        <v>238</v>
      </c>
      <c r="C69" s="19" t="s">
        <v>239</v>
      </c>
      <c r="D69" s="6" t="s">
        <v>56</v>
      </c>
      <c r="E69" s="8">
        <v>1</v>
      </c>
      <c r="F69" s="5" t="s">
        <v>214</v>
      </c>
      <c r="G69" s="15">
        <v>1</v>
      </c>
      <c r="H69" s="15" t="s">
        <v>240</v>
      </c>
      <c r="I69" s="6"/>
      <c r="J69" s="8" t="s">
        <v>103</v>
      </c>
      <c r="K69" s="8" t="s">
        <v>103</v>
      </c>
      <c r="L69" s="8" t="s">
        <v>113</v>
      </c>
    </row>
    <row r="70" spans="1:12" ht="69" customHeight="1" x14ac:dyDescent="0.25">
      <c r="A70" s="5">
        <v>62</v>
      </c>
      <c r="B70" s="19" t="s">
        <v>241</v>
      </c>
      <c r="C70" s="18" t="s">
        <v>242</v>
      </c>
      <c r="D70" s="6" t="s">
        <v>56</v>
      </c>
      <c r="E70" s="5">
        <v>11.9</v>
      </c>
      <c r="F70" s="9">
        <v>10</v>
      </c>
      <c r="G70" s="13" t="s">
        <v>243</v>
      </c>
      <c r="H70" s="21" t="s">
        <v>244</v>
      </c>
      <c r="I70" s="21" t="s">
        <v>245</v>
      </c>
      <c r="J70" s="8" t="s">
        <v>103</v>
      </c>
      <c r="K70" s="8" t="s">
        <v>103</v>
      </c>
      <c r="L70" s="8" t="s">
        <v>113</v>
      </c>
    </row>
    <row r="71" spans="1:12" ht="78" customHeight="1" x14ac:dyDescent="0.25">
      <c r="A71" s="5">
        <v>63</v>
      </c>
      <c r="B71" s="19" t="s">
        <v>246</v>
      </c>
      <c r="C71" s="18" t="s">
        <v>247</v>
      </c>
      <c r="D71" s="6" t="s">
        <v>56</v>
      </c>
      <c r="E71" s="8">
        <v>296</v>
      </c>
      <c r="F71" s="5" t="s">
        <v>248</v>
      </c>
      <c r="G71" s="13">
        <v>237</v>
      </c>
      <c r="H71" s="21" t="s">
        <v>249</v>
      </c>
      <c r="I71" s="21" t="s">
        <v>250</v>
      </c>
      <c r="J71" s="8" t="s">
        <v>103</v>
      </c>
      <c r="K71" s="8" t="s">
        <v>103</v>
      </c>
      <c r="L71" s="8" t="s">
        <v>113</v>
      </c>
    </row>
    <row r="72" spans="1:12" ht="82.5" customHeight="1" x14ac:dyDescent="0.25">
      <c r="A72" s="5">
        <v>64</v>
      </c>
      <c r="B72" s="19" t="s">
        <v>246</v>
      </c>
      <c r="C72" s="18" t="s">
        <v>251</v>
      </c>
      <c r="D72" s="6" t="s">
        <v>56</v>
      </c>
      <c r="E72" s="8">
        <v>14</v>
      </c>
      <c r="F72" s="5" t="s">
        <v>252</v>
      </c>
      <c r="G72" s="13">
        <v>16</v>
      </c>
      <c r="H72" s="21" t="s">
        <v>249</v>
      </c>
      <c r="I72" s="21" t="s">
        <v>253</v>
      </c>
      <c r="J72" s="8" t="s">
        <v>103</v>
      </c>
      <c r="K72" s="8" t="s">
        <v>103</v>
      </c>
      <c r="L72" s="8" t="s">
        <v>113</v>
      </c>
    </row>
    <row r="73" spans="1:12" ht="82.5" customHeight="1" x14ac:dyDescent="0.25">
      <c r="A73" s="5">
        <v>65</v>
      </c>
      <c r="B73" s="19" t="s">
        <v>246</v>
      </c>
      <c r="C73" s="18" t="s">
        <v>254</v>
      </c>
      <c r="D73" s="6" t="s">
        <v>255</v>
      </c>
      <c r="E73" s="8">
        <v>1.9</v>
      </c>
      <c r="F73" s="5" t="s">
        <v>256</v>
      </c>
      <c r="G73" s="13">
        <v>2.1</v>
      </c>
      <c r="H73" s="21" t="s">
        <v>257</v>
      </c>
      <c r="I73" s="15" t="s">
        <v>103</v>
      </c>
      <c r="J73" s="8" t="s">
        <v>103</v>
      </c>
      <c r="K73" s="8" t="s">
        <v>103</v>
      </c>
      <c r="L73" s="8" t="s">
        <v>113</v>
      </c>
    </row>
    <row r="74" spans="1:12" ht="82.5" customHeight="1" x14ac:dyDescent="0.25">
      <c r="A74" s="5">
        <v>66</v>
      </c>
      <c r="B74" s="19" t="s">
        <v>258</v>
      </c>
      <c r="C74" s="18" t="s">
        <v>259</v>
      </c>
      <c r="D74" s="6" t="s">
        <v>260</v>
      </c>
      <c r="E74" s="8">
        <v>242.62</v>
      </c>
      <c r="F74" s="5" t="s">
        <v>261</v>
      </c>
      <c r="G74" s="8">
        <v>288</v>
      </c>
      <c r="H74" s="8" t="s">
        <v>140</v>
      </c>
      <c r="I74" s="6"/>
      <c r="J74" s="8" t="s">
        <v>103</v>
      </c>
      <c r="K74" s="8" t="s">
        <v>103</v>
      </c>
      <c r="L74" s="8" t="s">
        <v>130</v>
      </c>
    </row>
    <row r="75" spans="1:12" ht="335.25" customHeight="1" x14ac:dyDescent="0.25">
      <c r="A75" s="5">
        <v>67</v>
      </c>
      <c r="B75" s="18" t="s">
        <v>262</v>
      </c>
      <c r="C75" s="19" t="s">
        <v>263</v>
      </c>
      <c r="D75" s="6" t="s">
        <v>180</v>
      </c>
      <c r="E75" s="5">
        <v>2.0209999999999999</v>
      </c>
      <c r="F75" s="5">
        <v>1.2</v>
      </c>
      <c r="G75" s="13">
        <v>2.8260000000000001</v>
      </c>
      <c r="H75" s="23" t="s">
        <v>264</v>
      </c>
      <c r="I75" s="15" t="s">
        <v>103</v>
      </c>
      <c r="J75" s="8" t="s">
        <v>103</v>
      </c>
      <c r="K75" s="8" t="s">
        <v>103</v>
      </c>
      <c r="L75" s="15" t="s">
        <v>113</v>
      </c>
    </row>
    <row r="76" spans="1:12" ht="336" customHeight="1" x14ac:dyDescent="0.25">
      <c r="A76" s="5">
        <v>68</v>
      </c>
      <c r="B76" s="18" t="s">
        <v>265</v>
      </c>
      <c r="C76" s="19" t="s">
        <v>266</v>
      </c>
      <c r="D76" s="6" t="s">
        <v>66</v>
      </c>
      <c r="E76" s="8">
        <v>36</v>
      </c>
      <c r="F76" s="5" t="s">
        <v>139</v>
      </c>
      <c r="G76" s="13">
        <v>83</v>
      </c>
      <c r="H76" s="23" t="s">
        <v>267</v>
      </c>
      <c r="I76" s="6"/>
      <c r="J76" s="8" t="s">
        <v>103</v>
      </c>
      <c r="K76" s="8" t="s">
        <v>103</v>
      </c>
      <c r="L76" s="15" t="s">
        <v>113</v>
      </c>
    </row>
    <row r="77" spans="1:12" ht="336" customHeight="1" x14ac:dyDescent="0.25">
      <c r="A77" s="5">
        <v>69</v>
      </c>
      <c r="B77" s="18" t="s">
        <v>265</v>
      </c>
      <c r="C77" s="19" t="s">
        <v>268</v>
      </c>
      <c r="D77" s="6" t="s">
        <v>66</v>
      </c>
      <c r="E77" s="8">
        <v>116</v>
      </c>
      <c r="F77" s="5" t="s">
        <v>200</v>
      </c>
      <c r="G77" s="13">
        <v>178</v>
      </c>
      <c r="H77" s="23" t="s">
        <v>269</v>
      </c>
      <c r="I77" s="6"/>
      <c r="J77" s="8" t="s">
        <v>103</v>
      </c>
      <c r="K77" s="8" t="s">
        <v>103</v>
      </c>
      <c r="L77" s="15" t="s">
        <v>113</v>
      </c>
    </row>
    <row r="78" spans="1:12" ht="162" customHeight="1" x14ac:dyDescent="0.25">
      <c r="A78" s="5">
        <v>70</v>
      </c>
      <c r="B78" s="18" t="s">
        <v>270</v>
      </c>
      <c r="C78" s="19" t="s">
        <v>271</v>
      </c>
      <c r="D78" s="6" t="s">
        <v>18</v>
      </c>
      <c r="E78" s="5">
        <v>19.28</v>
      </c>
      <c r="F78" s="5">
        <v>14</v>
      </c>
      <c r="G78" s="5">
        <v>19.32</v>
      </c>
      <c r="H78" s="8" t="s">
        <v>272</v>
      </c>
      <c r="I78" s="8" t="s">
        <v>273</v>
      </c>
      <c r="J78" s="8" t="s">
        <v>103</v>
      </c>
      <c r="K78" s="8" t="s">
        <v>103</v>
      </c>
      <c r="L78" s="15" t="s">
        <v>54</v>
      </c>
    </row>
    <row r="79" spans="1:12" ht="162" customHeight="1" x14ac:dyDescent="0.25">
      <c r="A79" s="5">
        <v>71</v>
      </c>
      <c r="B79" s="18" t="s">
        <v>274</v>
      </c>
      <c r="C79" s="19" t="s">
        <v>275</v>
      </c>
      <c r="D79" s="6" t="s">
        <v>56</v>
      </c>
      <c r="E79" s="8">
        <v>8</v>
      </c>
      <c r="F79" s="5" t="s">
        <v>276</v>
      </c>
      <c r="G79" s="5">
        <v>8</v>
      </c>
      <c r="H79" s="8" t="s">
        <v>57</v>
      </c>
      <c r="I79" s="8" t="s">
        <v>74</v>
      </c>
      <c r="J79" s="8" t="s">
        <v>103</v>
      </c>
      <c r="K79" s="8" t="s">
        <v>103</v>
      </c>
      <c r="L79" s="15" t="s">
        <v>54</v>
      </c>
    </row>
    <row r="80" spans="1:12" ht="162" customHeight="1" x14ac:dyDescent="0.25">
      <c r="A80" s="5">
        <v>72</v>
      </c>
      <c r="B80" s="18" t="s">
        <v>277</v>
      </c>
      <c r="C80" s="19" t="s">
        <v>278</v>
      </c>
      <c r="D80" s="6" t="s">
        <v>56</v>
      </c>
      <c r="E80" s="8">
        <v>5</v>
      </c>
      <c r="F80" s="5" t="s">
        <v>276</v>
      </c>
      <c r="G80" s="5">
        <v>5</v>
      </c>
      <c r="H80" s="8" t="s">
        <v>57</v>
      </c>
      <c r="I80" s="8" t="s">
        <v>74</v>
      </c>
      <c r="J80" s="8" t="s">
        <v>103</v>
      </c>
      <c r="K80" s="8" t="s">
        <v>103</v>
      </c>
      <c r="L80" s="15" t="s">
        <v>54</v>
      </c>
    </row>
    <row r="81" spans="1:12" ht="104.25" customHeight="1" x14ac:dyDescent="0.25">
      <c r="A81" s="5">
        <v>73</v>
      </c>
      <c r="B81" s="18" t="s">
        <v>279</v>
      </c>
      <c r="C81" s="19" t="s">
        <v>280</v>
      </c>
      <c r="D81" s="6" t="s">
        <v>18</v>
      </c>
      <c r="E81" s="5">
        <v>59.46</v>
      </c>
      <c r="F81" s="9">
        <v>50</v>
      </c>
      <c r="G81" s="9">
        <v>79.77</v>
      </c>
      <c r="H81" s="8" t="s">
        <v>272</v>
      </c>
      <c r="I81" s="8" t="s">
        <v>273</v>
      </c>
      <c r="J81" s="8" t="s">
        <v>103</v>
      </c>
      <c r="K81" s="8" t="s">
        <v>103</v>
      </c>
      <c r="L81" s="15" t="s">
        <v>54</v>
      </c>
    </row>
    <row r="82" spans="1:12" ht="114" customHeight="1" x14ac:dyDescent="0.25">
      <c r="A82" s="5">
        <v>74</v>
      </c>
      <c r="B82" s="18" t="s">
        <v>281</v>
      </c>
      <c r="C82" s="19" t="s">
        <v>282</v>
      </c>
      <c r="D82" s="6" t="s">
        <v>66</v>
      </c>
      <c r="E82" s="8">
        <v>36</v>
      </c>
      <c r="F82" s="5" t="s">
        <v>283</v>
      </c>
      <c r="G82" s="8">
        <v>39</v>
      </c>
      <c r="H82" s="8" t="s">
        <v>272</v>
      </c>
      <c r="I82" s="8" t="s">
        <v>273</v>
      </c>
      <c r="J82" s="8" t="s">
        <v>103</v>
      </c>
      <c r="K82" s="8" t="s">
        <v>103</v>
      </c>
      <c r="L82" s="15" t="s">
        <v>54</v>
      </c>
    </row>
    <row r="83" spans="1:12" ht="110.25" customHeight="1" x14ac:dyDescent="0.25">
      <c r="A83" s="5">
        <v>75</v>
      </c>
      <c r="B83" s="18" t="s">
        <v>284</v>
      </c>
      <c r="C83" s="19" t="s">
        <v>285</v>
      </c>
      <c r="D83" s="6" t="s">
        <v>66</v>
      </c>
      <c r="E83" s="8">
        <v>276</v>
      </c>
      <c r="F83" s="5" t="s">
        <v>248</v>
      </c>
      <c r="G83" s="8">
        <v>649</v>
      </c>
      <c r="H83" s="8" t="s">
        <v>272</v>
      </c>
      <c r="I83" s="8" t="s">
        <v>273</v>
      </c>
      <c r="J83" s="8" t="s">
        <v>103</v>
      </c>
      <c r="K83" s="8" t="s">
        <v>103</v>
      </c>
      <c r="L83" s="15" t="s">
        <v>54</v>
      </c>
    </row>
    <row r="84" spans="1:12" ht="110.25" customHeight="1" x14ac:dyDescent="0.25">
      <c r="A84" s="5">
        <v>76</v>
      </c>
      <c r="B84" s="18" t="s">
        <v>286</v>
      </c>
      <c r="C84" s="19" t="s">
        <v>287</v>
      </c>
      <c r="D84" s="6" t="s">
        <v>66</v>
      </c>
      <c r="E84" s="8">
        <v>78</v>
      </c>
      <c r="F84" s="5" t="s">
        <v>200</v>
      </c>
      <c r="G84" s="8">
        <v>76</v>
      </c>
      <c r="H84" s="8" t="s">
        <v>57</v>
      </c>
      <c r="I84" s="8" t="s">
        <v>273</v>
      </c>
      <c r="J84" s="8" t="s">
        <v>103</v>
      </c>
      <c r="K84" s="8" t="s">
        <v>103</v>
      </c>
      <c r="L84" s="15" t="s">
        <v>54</v>
      </c>
    </row>
    <row r="85" spans="1:12" ht="278.25" customHeight="1" x14ac:dyDescent="0.25">
      <c r="A85" s="5">
        <v>77</v>
      </c>
      <c r="B85" s="18" t="s">
        <v>288</v>
      </c>
      <c r="C85" s="19" t="s">
        <v>289</v>
      </c>
      <c r="D85" s="6" t="s">
        <v>18</v>
      </c>
      <c r="E85" s="5">
        <v>100</v>
      </c>
      <c r="F85" s="9">
        <v>99</v>
      </c>
      <c r="G85" s="9">
        <v>100</v>
      </c>
      <c r="H85" s="6"/>
      <c r="I85" s="6"/>
      <c r="J85" s="8" t="s">
        <v>103</v>
      </c>
      <c r="K85" s="8" t="s">
        <v>103</v>
      </c>
      <c r="L85" s="15" t="s">
        <v>148</v>
      </c>
    </row>
    <row r="86" spans="1:12" ht="159.75" customHeight="1" x14ac:dyDescent="0.25">
      <c r="A86" s="5">
        <v>78</v>
      </c>
      <c r="B86" s="18" t="s">
        <v>290</v>
      </c>
      <c r="C86" s="19" t="s">
        <v>291</v>
      </c>
      <c r="D86" s="6" t="s">
        <v>18</v>
      </c>
      <c r="E86" s="5">
        <v>73</v>
      </c>
      <c r="F86" s="9">
        <v>72</v>
      </c>
      <c r="G86" s="13">
        <v>74</v>
      </c>
      <c r="H86" s="8" t="s">
        <v>292</v>
      </c>
      <c r="I86" s="8" t="s">
        <v>293</v>
      </c>
      <c r="J86" s="6"/>
      <c r="K86" s="6"/>
      <c r="L86" s="8" t="s">
        <v>130</v>
      </c>
    </row>
    <row r="87" spans="1:12" ht="96" customHeight="1" x14ac:dyDescent="0.25">
      <c r="A87" s="5">
        <v>79</v>
      </c>
      <c r="B87" s="18" t="s">
        <v>294</v>
      </c>
      <c r="C87" s="19" t="s">
        <v>295</v>
      </c>
      <c r="D87" s="8" t="s">
        <v>66</v>
      </c>
      <c r="E87" s="5">
        <v>4</v>
      </c>
      <c r="F87" s="5">
        <v>3</v>
      </c>
      <c r="G87" s="24">
        <v>4</v>
      </c>
      <c r="H87" s="16" t="s">
        <v>57</v>
      </c>
      <c r="I87" s="16" t="s">
        <v>296</v>
      </c>
      <c r="J87" s="6"/>
      <c r="K87" s="6"/>
      <c r="L87" s="15" t="s">
        <v>54</v>
      </c>
    </row>
    <row r="88" spans="1:12" ht="96" customHeight="1" x14ac:dyDescent="0.25">
      <c r="A88" s="5">
        <v>80</v>
      </c>
      <c r="B88" s="18" t="s">
        <v>297</v>
      </c>
      <c r="C88" s="19" t="s">
        <v>298</v>
      </c>
      <c r="D88" s="8" t="s">
        <v>66</v>
      </c>
      <c r="E88" s="5">
        <v>10</v>
      </c>
      <c r="F88" s="5">
        <v>10</v>
      </c>
      <c r="G88" s="24">
        <v>10</v>
      </c>
      <c r="H88" s="16" t="s">
        <v>57</v>
      </c>
      <c r="I88" s="16" t="s">
        <v>299</v>
      </c>
      <c r="J88" s="6"/>
      <c r="K88" s="6"/>
      <c r="L88" s="15" t="s">
        <v>54</v>
      </c>
    </row>
    <row r="89" spans="1:12" ht="230.25" customHeight="1" x14ac:dyDescent="0.25">
      <c r="A89" s="5">
        <v>81</v>
      </c>
      <c r="B89" s="18" t="s">
        <v>300</v>
      </c>
      <c r="C89" s="19" t="s">
        <v>301</v>
      </c>
      <c r="D89" s="8" t="s">
        <v>56</v>
      </c>
      <c r="E89" s="5">
        <v>2</v>
      </c>
      <c r="F89" s="5">
        <v>2</v>
      </c>
      <c r="G89" s="24">
        <v>1</v>
      </c>
      <c r="H89" s="16" t="s">
        <v>57</v>
      </c>
      <c r="I89" s="25" t="s">
        <v>302</v>
      </c>
      <c r="J89" s="6"/>
      <c r="K89" s="6"/>
      <c r="L89" s="15" t="s">
        <v>54</v>
      </c>
    </row>
    <row r="90" spans="1:12" ht="216" customHeight="1" x14ac:dyDescent="0.25">
      <c r="A90" s="5">
        <v>82</v>
      </c>
      <c r="B90" s="18" t="s">
        <v>300</v>
      </c>
      <c r="C90" s="19" t="s">
        <v>303</v>
      </c>
      <c r="D90" s="8" t="s">
        <v>18</v>
      </c>
      <c r="E90" s="5">
        <v>80</v>
      </c>
      <c r="F90" s="9">
        <v>15</v>
      </c>
      <c r="G90" s="24">
        <v>93.8</v>
      </c>
      <c r="H90" s="16" t="s">
        <v>57</v>
      </c>
      <c r="I90" s="6"/>
      <c r="J90" s="8" t="s">
        <v>103</v>
      </c>
      <c r="K90" s="8" t="s">
        <v>103</v>
      </c>
      <c r="L90" s="15" t="s">
        <v>54</v>
      </c>
    </row>
    <row r="91" spans="1:12" ht="217.5" customHeight="1" x14ac:dyDescent="0.25">
      <c r="A91" s="5">
        <v>83</v>
      </c>
      <c r="B91" s="18" t="s">
        <v>300</v>
      </c>
      <c r="C91" s="19" t="s">
        <v>304</v>
      </c>
      <c r="D91" s="8" t="s">
        <v>18</v>
      </c>
      <c r="E91" s="5">
        <v>89.1</v>
      </c>
      <c r="F91" s="9">
        <v>70</v>
      </c>
      <c r="G91" s="24">
        <v>93.8</v>
      </c>
      <c r="H91" s="16" t="s">
        <v>57</v>
      </c>
      <c r="I91" s="6"/>
      <c r="J91" s="8" t="s">
        <v>103</v>
      </c>
      <c r="K91" s="8" t="s">
        <v>103</v>
      </c>
      <c r="L91" s="15" t="s">
        <v>54</v>
      </c>
    </row>
    <row r="92" spans="1:12" ht="207.75" customHeight="1" x14ac:dyDescent="0.25">
      <c r="A92" s="5">
        <v>84</v>
      </c>
      <c r="B92" s="18" t="s">
        <v>305</v>
      </c>
      <c r="C92" s="19" t="s">
        <v>306</v>
      </c>
      <c r="D92" s="8" t="s">
        <v>66</v>
      </c>
      <c r="E92" s="5">
        <v>4</v>
      </c>
      <c r="F92" s="5">
        <v>4</v>
      </c>
      <c r="G92" s="16">
        <v>4</v>
      </c>
      <c r="H92" s="24" t="s">
        <v>57</v>
      </c>
      <c r="I92" s="6"/>
      <c r="J92" s="6"/>
      <c r="K92" s="6"/>
      <c r="L92" s="15" t="s">
        <v>54</v>
      </c>
    </row>
    <row r="93" spans="1:12" ht="73.5" customHeight="1" x14ac:dyDescent="0.25">
      <c r="A93" s="5">
        <v>85</v>
      </c>
      <c r="B93" s="18" t="s">
        <v>307</v>
      </c>
      <c r="C93" s="19" t="s">
        <v>308</v>
      </c>
      <c r="D93" s="6" t="s">
        <v>56</v>
      </c>
      <c r="E93" s="5">
        <v>87</v>
      </c>
      <c r="F93" s="9">
        <v>100</v>
      </c>
      <c r="G93" s="13">
        <v>102</v>
      </c>
      <c r="H93" s="23" t="s">
        <v>309</v>
      </c>
      <c r="I93" s="15" t="s">
        <v>103</v>
      </c>
      <c r="J93" s="8" t="s">
        <v>103</v>
      </c>
      <c r="K93" s="8" t="s">
        <v>103</v>
      </c>
      <c r="L93" s="15" t="s">
        <v>113</v>
      </c>
    </row>
    <row r="94" spans="1:12" ht="128.25" customHeight="1" x14ac:dyDescent="0.25">
      <c r="A94" s="5">
        <v>86</v>
      </c>
      <c r="B94" s="18" t="s">
        <v>310</v>
      </c>
      <c r="C94" s="19" t="s">
        <v>311</v>
      </c>
      <c r="D94" s="6" t="s">
        <v>56</v>
      </c>
      <c r="E94" s="5">
        <v>125</v>
      </c>
      <c r="F94" s="9">
        <v>130</v>
      </c>
      <c r="G94" s="13">
        <v>161</v>
      </c>
      <c r="H94" s="23" t="s">
        <v>312</v>
      </c>
      <c r="I94" s="15" t="s">
        <v>103</v>
      </c>
      <c r="J94" s="8" t="s">
        <v>103</v>
      </c>
      <c r="K94" s="8" t="s">
        <v>103</v>
      </c>
      <c r="L94" s="15" t="s">
        <v>113</v>
      </c>
    </row>
    <row r="95" spans="1:12" ht="173.25" customHeight="1" x14ac:dyDescent="0.25">
      <c r="A95" s="5">
        <v>87</v>
      </c>
      <c r="B95" s="18" t="s">
        <v>313</v>
      </c>
      <c r="C95" s="19" t="s">
        <v>314</v>
      </c>
      <c r="D95" s="6" t="s">
        <v>66</v>
      </c>
      <c r="E95" s="5">
        <v>4196</v>
      </c>
      <c r="F95" s="9">
        <v>105</v>
      </c>
      <c r="G95" s="13">
        <v>4200</v>
      </c>
      <c r="H95" s="15" t="s">
        <v>315</v>
      </c>
      <c r="I95" s="6"/>
      <c r="J95" s="8" t="s">
        <v>103</v>
      </c>
      <c r="K95" s="8" t="s">
        <v>103</v>
      </c>
      <c r="L95" s="15" t="s">
        <v>316</v>
      </c>
    </row>
    <row r="96" spans="1:12" ht="107.25" customHeight="1" x14ac:dyDescent="0.25">
      <c r="A96" s="5">
        <v>88</v>
      </c>
      <c r="B96" s="18" t="s">
        <v>317</v>
      </c>
      <c r="C96" s="19" t="s">
        <v>318</v>
      </c>
      <c r="D96" s="6" t="s">
        <v>18</v>
      </c>
      <c r="E96" s="5">
        <v>78.95</v>
      </c>
      <c r="F96" s="5" t="s">
        <v>319</v>
      </c>
      <c r="G96" s="5">
        <v>77.989999999999995</v>
      </c>
      <c r="H96" s="6" t="s">
        <v>320</v>
      </c>
      <c r="I96" s="6"/>
      <c r="J96" s="8" t="s">
        <v>103</v>
      </c>
      <c r="K96" s="8" t="s">
        <v>103</v>
      </c>
      <c r="L96" s="8" t="s">
        <v>198</v>
      </c>
    </row>
    <row r="97" spans="1:12" ht="107.25" customHeight="1" x14ac:dyDescent="0.25">
      <c r="A97" s="5">
        <v>89</v>
      </c>
      <c r="B97" s="18" t="s">
        <v>321</v>
      </c>
      <c r="C97" s="19" t="s">
        <v>322</v>
      </c>
      <c r="D97" s="6" t="s">
        <v>18</v>
      </c>
      <c r="E97" s="5">
        <v>83</v>
      </c>
      <c r="F97" s="5" t="s">
        <v>323</v>
      </c>
      <c r="G97" s="5">
        <v>89.9</v>
      </c>
      <c r="H97" s="6" t="s">
        <v>324</v>
      </c>
      <c r="I97" s="6"/>
      <c r="J97" s="8" t="s">
        <v>103</v>
      </c>
      <c r="K97" s="8" t="s">
        <v>103</v>
      </c>
      <c r="L97" s="8" t="s">
        <v>198</v>
      </c>
    </row>
    <row r="98" spans="1:12" ht="107.25" customHeight="1" x14ac:dyDescent="0.25">
      <c r="A98" s="5">
        <v>90</v>
      </c>
      <c r="B98" s="18" t="s">
        <v>325</v>
      </c>
      <c r="C98" s="19" t="s">
        <v>326</v>
      </c>
      <c r="D98" s="6" t="s">
        <v>218</v>
      </c>
      <c r="E98" s="5">
        <v>1</v>
      </c>
      <c r="F98" s="5">
        <v>1</v>
      </c>
      <c r="G98" s="8">
        <v>1</v>
      </c>
      <c r="H98" s="6" t="s">
        <v>327</v>
      </c>
      <c r="I98" s="6"/>
      <c r="J98" s="8" t="s">
        <v>103</v>
      </c>
      <c r="K98" s="8" t="s">
        <v>103</v>
      </c>
      <c r="L98" s="8" t="s">
        <v>198</v>
      </c>
    </row>
    <row r="99" spans="1:12" ht="112.5" customHeight="1" x14ac:dyDescent="0.25">
      <c r="A99" s="5">
        <v>91</v>
      </c>
      <c r="B99" s="18" t="s">
        <v>328</v>
      </c>
      <c r="C99" s="22" t="s">
        <v>329</v>
      </c>
      <c r="D99" s="6" t="s">
        <v>330</v>
      </c>
      <c r="E99" s="5">
        <v>2</v>
      </c>
      <c r="F99" s="5" t="s">
        <v>214</v>
      </c>
      <c r="G99" s="5">
        <v>3</v>
      </c>
      <c r="H99" s="26"/>
      <c r="I99" s="6"/>
      <c r="J99" s="8" t="s">
        <v>103</v>
      </c>
      <c r="K99" s="8" t="s">
        <v>103</v>
      </c>
      <c r="L99" s="8" t="s">
        <v>331</v>
      </c>
    </row>
    <row r="100" spans="1:12" ht="120" customHeight="1" x14ac:dyDescent="0.25">
      <c r="A100" s="5">
        <v>92</v>
      </c>
      <c r="B100" s="18" t="s">
        <v>328</v>
      </c>
      <c r="C100" s="19" t="s">
        <v>332</v>
      </c>
      <c r="D100" s="6" t="s">
        <v>333</v>
      </c>
      <c r="E100" s="5">
        <v>1</v>
      </c>
      <c r="F100" s="5">
        <v>2</v>
      </c>
      <c r="G100" s="5">
        <v>5</v>
      </c>
      <c r="H100" s="6" t="s">
        <v>373</v>
      </c>
      <c r="I100" s="6"/>
      <c r="J100" s="8" t="s">
        <v>103</v>
      </c>
      <c r="K100" s="8" t="s">
        <v>103</v>
      </c>
      <c r="L100" s="8" t="s">
        <v>198</v>
      </c>
    </row>
    <row r="101" spans="1:12" ht="99" customHeight="1" x14ac:dyDescent="0.25">
      <c r="A101" s="5">
        <v>93</v>
      </c>
      <c r="B101" s="18" t="s">
        <v>334</v>
      </c>
      <c r="C101" s="19" t="s">
        <v>335</v>
      </c>
      <c r="D101" s="6" t="s">
        <v>18</v>
      </c>
      <c r="E101" s="5">
        <v>100</v>
      </c>
      <c r="F101" s="9">
        <v>100</v>
      </c>
      <c r="G101" s="9">
        <v>100</v>
      </c>
      <c r="H101" s="6" t="s">
        <v>336</v>
      </c>
      <c r="I101" s="6" t="s">
        <v>337</v>
      </c>
      <c r="J101" s="8" t="s">
        <v>103</v>
      </c>
      <c r="K101" s="8" t="s">
        <v>103</v>
      </c>
      <c r="L101" s="15" t="s">
        <v>153</v>
      </c>
    </row>
    <row r="102" spans="1:12" ht="105" customHeight="1" x14ac:dyDescent="0.25">
      <c r="A102" s="5">
        <v>94</v>
      </c>
      <c r="B102" s="18" t="s">
        <v>338</v>
      </c>
      <c r="C102" s="19" t="s">
        <v>339</v>
      </c>
      <c r="D102" s="6" t="s">
        <v>18</v>
      </c>
      <c r="E102" s="9">
        <v>25</v>
      </c>
      <c r="F102" s="9">
        <v>25</v>
      </c>
      <c r="G102" s="6">
        <v>100</v>
      </c>
      <c r="H102" s="6" t="s">
        <v>336</v>
      </c>
      <c r="I102" s="6" t="s">
        <v>337</v>
      </c>
      <c r="J102" s="8" t="s">
        <v>103</v>
      </c>
      <c r="K102" s="8" t="s">
        <v>103</v>
      </c>
      <c r="L102" s="15" t="s">
        <v>153</v>
      </c>
    </row>
    <row r="103" spans="1:12" ht="240" customHeight="1" x14ac:dyDescent="0.25">
      <c r="A103" s="5">
        <v>95</v>
      </c>
      <c r="B103" s="18" t="s">
        <v>340</v>
      </c>
      <c r="C103" s="19" t="s">
        <v>341</v>
      </c>
      <c r="D103" s="6" t="s">
        <v>18</v>
      </c>
      <c r="E103" s="5">
        <v>100</v>
      </c>
      <c r="F103" s="9">
        <v>100</v>
      </c>
      <c r="G103" s="5">
        <v>100</v>
      </c>
      <c r="H103" s="5" t="s">
        <v>99</v>
      </c>
      <c r="I103" s="5" t="s">
        <v>99</v>
      </c>
      <c r="J103" s="8" t="s">
        <v>103</v>
      </c>
      <c r="K103" s="8" t="s">
        <v>103</v>
      </c>
      <c r="L103" s="6" t="s">
        <v>100</v>
      </c>
    </row>
    <row r="104" spans="1:12" ht="249" customHeight="1" x14ac:dyDescent="0.25">
      <c r="A104" s="5">
        <v>96</v>
      </c>
      <c r="B104" s="18" t="s">
        <v>340</v>
      </c>
      <c r="C104" s="19" t="s">
        <v>342</v>
      </c>
      <c r="D104" s="6" t="s">
        <v>18</v>
      </c>
      <c r="E104" s="5">
        <v>100</v>
      </c>
      <c r="F104" s="9">
        <v>100</v>
      </c>
      <c r="G104" s="5">
        <v>100</v>
      </c>
      <c r="H104" s="5" t="s">
        <v>99</v>
      </c>
      <c r="I104" s="5" t="s">
        <v>99</v>
      </c>
      <c r="J104" s="8" t="s">
        <v>103</v>
      </c>
      <c r="K104" s="8" t="s">
        <v>103</v>
      </c>
      <c r="L104" s="6" t="s">
        <v>100</v>
      </c>
    </row>
    <row r="105" spans="1:12" ht="276.75" customHeight="1" x14ac:dyDescent="0.25">
      <c r="A105" s="5">
        <v>97</v>
      </c>
      <c r="B105" s="18" t="s">
        <v>343</v>
      </c>
      <c r="C105" s="19" t="s">
        <v>344</v>
      </c>
      <c r="D105" s="6" t="s">
        <v>18</v>
      </c>
      <c r="E105" s="5">
        <v>100</v>
      </c>
      <c r="F105" s="9">
        <v>50</v>
      </c>
      <c r="G105" s="8">
        <v>100</v>
      </c>
      <c r="H105" s="5" t="s">
        <v>345</v>
      </c>
      <c r="I105" s="8" t="s">
        <v>346</v>
      </c>
      <c r="J105" s="8" t="s">
        <v>103</v>
      </c>
      <c r="K105" s="8" t="s">
        <v>103</v>
      </c>
      <c r="L105" s="8" t="s">
        <v>347</v>
      </c>
    </row>
    <row r="106" spans="1:12" ht="290.25" customHeight="1" x14ac:dyDescent="0.25">
      <c r="A106" s="5">
        <v>98</v>
      </c>
      <c r="B106" s="18" t="s">
        <v>348</v>
      </c>
      <c r="C106" s="19" t="s">
        <v>349</v>
      </c>
      <c r="D106" s="6" t="s">
        <v>18</v>
      </c>
      <c r="E106" s="5">
        <v>100</v>
      </c>
      <c r="F106" s="9">
        <v>100</v>
      </c>
      <c r="G106" s="8">
        <v>100</v>
      </c>
      <c r="H106" s="8" t="s">
        <v>350</v>
      </c>
      <c r="I106" s="8" t="s">
        <v>351</v>
      </c>
      <c r="J106" s="8" t="s">
        <v>103</v>
      </c>
      <c r="K106" s="8" t="s">
        <v>103</v>
      </c>
      <c r="L106" s="6" t="s">
        <v>21</v>
      </c>
    </row>
    <row r="107" spans="1:12" ht="290.25" customHeight="1" x14ac:dyDescent="0.25">
      <c r="A107" s="5">
        <v>99</v>
      </c>
      <c r="B107" s="18" t="s">
        <v>352</v>
      </c>
      <c r="C107" s="19" t="s">
        <v>353</v>
      </c>
      <c r="D107" s="6" t="s">
        <v>56</v>
      </c>
      <c r="E107" s="8">
        <v>5</v>
      </c>
      <c r="F107" s="5" t="s">
        <v>196</v>
      </c>
      <c r="G107" s="8">
        <v>3</v>
      </c>
      <c r="H107" s="8" t="s">
        <v>354</v>
      </c>
      <c r="I107" s="8" t="s">
        <v>99</v>
      </c>
      <c r="J107" s="8" t="s">
        <v>103</v>
      </c>
      <c r="K107" s="8" t="s">
        <v>103</v>
      </c>
      <c r="L107" s="8" t="s">
        <v>355</v>
      </c>
    </row>
    <row r="108" spans="1:12" ht="102" x14ac:dyDescent="0.25">
      <c r="A108" s="5">
        <v>100</v>
      </c>
      <c r="B108" s="18" t="s">
        <v>356</v>
      </c>
      <c r="C108" s="19" t="s">
        <v>357</v>
      </c>
      <c r="D108" s="6" t="s">
        <v>218</v>
      </c>
      <c r="E108" s="5">
        <v>1</v>
      </c>
      <c r="F108" s="5">
        <v>1</v>
      </c>
      <c r="G108" s="8">
        <v>1</v>
      </c>
      <c r="H108" s="27" t="s">
        <v>358</v>
      </c>
      <c r="I108" s="6"/>
      <c r="J108" s="8" t="s">
        <v>103</v>
      </c>
      <c r="K108" s="8" t="s">
        <v>103</v>
      </c>
      <c r="L108" s="8" t="s">
        <v>198</v>
      </c>
    </row>
    <row r="109" spans="1:12" ht="165.75" x14ac:dyDescent="0.25">
      <c r="A109" s="5">
        <v>101</v>
      </c>
      <c r="B109" s="18" t="s">
        <v>359</v>
      </c>
      <c r="C109" s="19" t="s">
        <v>360</v>
      </c>
      <c r="D109" s="6" t="s">
        <v>18</v>
      </c>
      <c r="E109" s="5">
        <v>0.1</v>
      </c>
      <c r="F109" s="5">
        <v>0.12</v>
      </c>
      <c r="G109" s="8">
        <v>0.1</v>
      </c>
      <c r="H109" s="6" t="s">
        <v>57</v>
      </c>
      <c r="I109" s="6" t="s">
        <v>361</v>
      </c>
      <c r="J109" s="8" t="s">
        <v>103</v>
      </c>
      <c r="K109" s="8" t="s">
        <v>103</v>
      </c>
      <c r="L109" s="8" t="s">
        <v>54</v>
      </c>
    </row>
    <row r="110" spans="1:12" ht="38.25" x14ac:dyDescent="0.25">
      <c r="A110" s="5">
        <v>102</v>
      </c>
      <c r="B110" s="18" t="s">
        <v>359</v>
      </c>
      <c r="C110" s="19" t="s">
        <v>362</v>
      </c>
      <c r="D110" s="6" t="s">
        <v>56</v>
      </c>
      <c r="E110" s="5">
        <v>1</v>
      </c>
      <c r="F110" s="5" t="s">
        <v>214</v>
      </c>
      <c r="G110" s="8">
        <v>1</v>
      </c>
      <c r="H110" s="6" t="s">
        <v>57</v>
      </c>
      <c r="I110" s="6"/>
      <c r="J110" s="8" t="s">
        <v>103</v>
      </c>
      <c r="K110" s="8" t="s">
        <v>103</v>
      </c>
      <c r="L110" s="8" t="s">
        <v>54</v>
      </c>
    </row>
    <row r="111" spans="1:12" ht="127.5" x14ac:dyDescent="0.25">
      <c r="A111" s="5">
        <v>103</v>
      </c>
      <c r="B111" s="28" t="s">
        <v>363</v>
      </c>
      <c r="C111" s="29" t="s">
        <v>364</v>
      </c>
      <c r="D111" s="30" t="s">
        <v>18</v>
      </c>
      <c r="E111" s="5">
        <v>0.1</v>
      </c>
      <c r="F111" s="31">
        <v>0.12</v>
      </c>
      <c r="G111" s="8">
        <v>0.1</v>
      </c>
      <c r="H111" s="8" t="s">
        <v>365</v>
      </c>
      <c r="I111" s="6" t="s">
        <v>366</v>
      </c>
      <c r="J111" s="8" t="s">
        <v>103</v>
      </c>
      <c r="K111" s="8" t="s">
        <v>103</v>
      </c>
      <c r="L111" s="8" t="s">
        <v>54</v>
      </c>
    </row>
    <row r="112" spans="1:12" ht="76.5" x14ac:dyDescent="0.25">
      <c r="A112" s="5">
        <v>104</v>
      </c>
      <c r="B112" s="18" t="s">
        <v>363</v>
      </c>
      <c r="C112" s="19" t="s">
        <v>367</v>
      </c>
      <c r="D112" s="6" t="s">
        <v>56</v>
      </c>
      <c r="E112" s="5">
        <v>1</v>
      </c>
      <c r="F112" s="5" t="s">
        <v>214</v>
      </c>
      <c r="G112" s="8">
        <v>1</v>
      </c>
      <c r="H112" s="8" t="s">
        <v>368</v>
      </c>
      <c r="I112" s="6" t="s">
        <v>71</v>
      </c>
      <c r="J112" s="8" t="s">
        <v>103</v>
      </c>
      <c r="K112" s="8" t="s">
        <v>103</v>
      </c>
      <c r="L112" s="8" t="s">
        <v>54</v>
      </c>
    </row>
    <row r="113" spans="1:12" ht="382.5" x14ac:dyDescent="0.25">
      <c r="A113" s="5">
        <v>105</v>
      </c>
      <c r="B113" s="18" t="s">
        <v>369</v>
      </c>
      <c r="C113" s="19" t="s">
        <v>370</v>
      </c>
      <c r="D113" s="6" t="s">
        <v>18</v>
      </c>
      <c r="E113" s="8">
        <v>100</v>
      </c>
      <c r="F113" s="5">
        <v>100</v>
      </c>
      <c r="G113" s="8">
        <v>100</v>
      </c>
      <c r="H113" s="8" t="s">
        <v>371</v>
      </c>
      <c r="I113" s="32" t="s">
        <v>372</v>
      </c>
      <c r="J113" s="8" t="s">
        <v>103</v>
      </c>
      <c r="K113" s="8" t="s">
        <v>103</v>
      </c>
      <c r="L113" s="8" t="s">
        <v>54</v>
      </c>
    </row>
  </sheetData>
  <autoFilter ref="A7:L113"/>
  <mergeCells count="17">
    <mergeCell ref="K5:K7"/>
    <mergeCell ref="L5:L7"/>
    <mergeCell ref="F5:F7"/>
    <mergeCell ref="G5:G7"/>
    <mergeCell ref="H5:H7"/>
    <mergeCell ref="I5:I7"/>
    <mergeCell ref="J5:J7"/>
    <mergeCell ref="A5:A7"/>
    <mergeCell ref="B5:B7"/>
    <mergeCell ref="C5:C7"/>
    <mergeCell ref="D5:D7"/>
    <mergeCell ref="E5:E7"/>
    <mergeCell ref="A1:L1"/>
    <mergeCell ref="A2:K2"/>
    <mergeCell ref="J3:K3"/>
    <mergeCell ref="A4:D4"/>
    <mergeCell ref="E4:L4"/>
  </mergeCells>
  <hyperlinks>
    <hyperlink ref="H40" r:id="rId1"/>
    <hyperlink ref="H41" r:id="rId2"/>
    <hyperlink ref="H108" r:id="rId3"/>
    <hyperlink ref="I113" r:id="rId4"/>
  </hyperlinks>
  <pageMargins left="0.70866141732283472" right="0.70866141732283472" top="0.74803149606299213" bottom="0.74803149606299213" header="0.31496062992125984" footer="0.31496062992125984"/>
  <pageSetup paperSize="9" scale="3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Скрябина М.И.</cp:lastModifiedBy>
  <cp:revision>2</cp:revision>
  <dcterms:created xsi:type="dcterms:W3CDTF">2006-09-16T00:00:00Z</dcterms:created>
  <dcterms:modified xsi:type="dcterms:W3CDTF">2025-02-28T15:10:55Z</dcterms:modified>
</cp:coreProperties>
</file>